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obnova konstrukcí pa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obnova konstrukcí pa...'!$C$88:$K$247</definedName>
    <definedName name="_xlnm.Print_Area" localSheetId="1">'01 - obnova konstrukcí pa...'!$C$4:$J$39,'01 - obnova konstrukcí pa...'!$C$45:$J$70,'01 - obnova konstrukcí pa...'!$C$76:$K$247</definedName>
    <definedName name="_xlnm.Print_Titles" localSheetId="1">'01 - obnova konstrukcí pa...'!$88:$88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T239"/>
  <c r="R240"/>
  <c r="R239"/>
  <c r="P240"/>
  <c r="P239"/>
  <c r="BK240"/>
  <c r="BK239"/>
  <c r="J239"/>
  <c r="J240"/>
  <c r="BE240"/>
  <c r="J69"/>
  <c r="BI238"/>
  <c r="BH238"/>
  <c r="BG238"/>
  <c r="BF238"/>
  <c r="T238"/>
  <c r="T237"/>
  <c r="R238"/>
  <c r="R237"/>
  <c r="P238"/>
  <c r="P237"/>
  <c r="BK238"/>
  <c r="BK237"/>
  <c r="J237"/>
  <c r="J238"/>
  <c r="BE238"/>
  <c r="J68"/>
  <c r="BI234"/>
  <c r="BH234"/>
  <c r="BG234"/>
  <c r="BF234"/>
  <c r="T234"/>
  <c r="T233"/>
  <c r="T232"/>
  <c r="R234"/>
  <c r="R233"/>
  <c r="R232"/>
  <c r="P234"/>
  <c r="P233"/>
  <c r="P232"/>
  <c r="BK234"/>
  <c r="BK233"/>
  <c r="J233"/>
  <c r="BK232"/>
  <c r="J232"/>
  <c r="J234"/>
  <c r="BE234"/>
  <c r="J67"/>
  <c r="J66"/>
  <c r="BI231"/>
  <c r="BH231"/>
  <c r="BG231"/>
  <c r="BF231"/>
  <c r="T231"/>
  <c r="T230"/>
  <c r="R231"/>
  <c r="R230"/>
  <c r="P231"/>
  <c r="P230"/>
  <c r="BK231"/>
  <c r="BK230"/>
  <c r="J230"/>
  <c r="J231"/>
  <c r="BE231"/>
  <c r="J65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20"/>
  <c r="BH220"/>
  <c r="BG220"/>
  <c r="BF220"/>
  <c r="T220"/>
  <c r="T219"/>
  <c r="R220"/>
  <c r="R219"/>
  <c r="P220"/>
  <c r="P219"/>
  <c r="BK220"/>
  <c r="BK219"/>
  <c r="J219"/>
  <c r="J220"/>
  <c r="BE220"/>
  <c r="J64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T176"/>
  <c r="R177"/>
  <c r="R176"/>
  <c r="P177"/>
  <c r="P176"/>
  <c r="BK177"/>
  <c r="BK176"/>
  <c r="J176"/>
  <c r="J177"/>
  <c r="BE177"/>
  <c r="J63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0"/>
  <c r="BH150"/>
  <c r="BG150"/>
  <c r="BF150"/>
  <c r="T150"/>
  <c r="R150"/>
  <c r="P150"/>
  <c r="BK150"/>
  <c r="J150"/>
  <c r="BE150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6"/>
  <c r="BH136"/>
  <c r="BG136"/>
  <c r="BF136"/>
  <c r="T136"/>
  <c r="T135"/>
  <c r="R136"/>
  <c r="R135"/>
  <c r="P136"/>
  <c r="P135"/>
  <c r="BK136"/>
  <c r="BK135"/>
  <c r="J135"/>
  <c r="J136"/>
  <c r="BE136"/>
  <c r="J62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F37"/>
  <c i="1" r="BD55"/>
  <c i="2" r="BH92"/>
  <c r="F36"/>
  <c i="1" r="BC55"/>
  <c i="2" r="BG92"/>
  <c r="F35"/>
  <c i="1" r="BB55"/>
  <c i="2" r="BF92"/>
  <c r="J34"/>
  <c i="1" r="AW55"/>
  <c i="2" r="F34"/>
  <c i="1" r="BA55"/>
  <c i="2" r="T92"/>
  <c r="T91"/>
  <c r="T90"/>
  <c r="T89"/>
  <c r="R92"/>
  <c r="R91"/>
  <c r="R90"/>
  <c r="R89"/>
  <c r="P92"/>
  <c r="P91"/>
  <c r="P90"/>
  <c r="P89"/>
  <c i="1" r="AU55"/>
  <c i="2" r="BK92"/>
  <c r="BK91"/>
  <c r="J91"/>
  <c r="BK90"/>
  <c r="J90"/>
  <c r="BK89"/>
  <c r="J89"/>
  <c r="J59"/>
  <c r="J30"/>
  <c i="1" r="AG55"/>
  <c i="2" r="J92"/>
  <c r="BE92"/>
  <c r="J33"/>
  <c i="1" r="AV55"/>
  <c i="2" r="F33"/>
  <c i="1" r="AZ55"/>
  <c i="2" r="J61"/>
  <c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<sst xmlns="http://schemas.openxmlformats.org/spreadsheetml/2006/main">
  <si>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</si>
  <si>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</si>
  <si>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</si>
  <si>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</si>
  <si>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</si>
  <si>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{79b4559f-1105-47ee-84bd-42a9c109d15a}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</si>
  <si>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</si>
  <si>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</si>
  <si>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</si>
  <si>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</si>
  <si>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</si>
  <si>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</si>
  <si>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</si>
  <si>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SONA6425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</si>
  <si>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</si>
  <si>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</si>
  <si>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Ostrov, ul.Družební</t>
  </si>
  <si>
    <t>KSO:</t>
  </si>
  <si>
    <t>CC-CZ:</t>
  </si>
  <si>
    <t>Místo:</t>
  </si>
  <si>
    <t xml:space="preserve"> </t>
  </si>
  <si>
    <t>Datum:</t>
  </si>
  <si>
    <t>11. 4. 2019</t>
  </si>
  <si>
    <t>Zadavatel:</t>
  </si>
  <si>
    <t>IČ:</t>
  </si>
  <si>
    <t>MěÚ Ostrov, OSMM</t>
  </si>
  <si>
    <t>DIČ:</t>
  </si>
  <si>
    <t>Uchazeč:</t>
  </si>
  <si>
    <t>Vyplň údaj</t>
  </si>
  <si>
    <t>Projektant:</t>
  </si>
  <si>
    <t>Ing.M.Kohout, A Kuželová, IMK Ostrov</t>
  </si>
  <si>
    <t>True</t>
  </si>
  <si>
    <t>Zpracovatel:</t>
  </si>
  <si>
    <t>Neubauerová Soňa, SK-Projekt Ostrov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</si>
  <si>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</si>
  <si>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</si>
  <si>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</si>
  <si>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</si>
  <si>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</si>
  <si>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</si>
  <si>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</si>
  <si>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</si>
  <si>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</si>
  <si>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</si>
  <si>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</si>
  <si>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</si>
  <si>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</si>
  <si>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</si>
  <si>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</si>
  <si>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</si>
  <si>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</si>
  <si>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</si>
  <si>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</si>
  <si>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</si>
  <si>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</si>
  <si>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</si>
  <si>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</si>
  <si>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</si>
  <si>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</si>
  <si>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</si>
  <si>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</si>
  <si>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</si>
  <si>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</si>
  <si>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</si>
  <si>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</si>
  <si>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</si>
  <si>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</si>
  <si>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</si>
  <si>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</si>
  <si>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</si>
  <si>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</si>
  <si>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</si>
  <si>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</si>
  <si>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</si>
  <si>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</si>
  <si>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obnova konstrukcí parkovacích ploch</t>
  </si>
  <si>
    <t>STA</t>
  </si>
  <si>
    <t>1</t>
  </si>
  <si>
    <t>{4f61251a-a839-4f1d-a631-41aadedfcb4c}</t>
  </si>
  <si>
    <t>2</t>
  </si>
  <si>
    <t>KRYCÍ LIST SOUPISU PRACÍ</t>
  </si>
  <si>
    <t>Objekt:</t>
  </si>
  <si>
    <t>01 - obnova konstrukcí parkovacích ploch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</si>
  <si>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</si>
  <si>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</si>
  <si>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</si>
  <si>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</si>
  <si>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</si>
  <si>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</si>
  <si>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</si>
  <si>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</si>
  <si>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5 - Komunikace pozemní</t>
  </si>
  <si>
    <t xml:space="preserve">    91 - Doplňující konstrukce a práce pozemních komunikací, letišť a ploch</t>
  </si>
  <si>
    <t xml:space="preserve">    99 - Přesun hmot a manipulace se sutí</t>
  </si>
  <si>
    <t>M - Práce a dodávky M</t>
  </si>
  <si>
    <t xml:space="preserve">    46-M - Zemní práce při extr.mont.pracích</t>
  </si>
  <si>
    <t xml:space="preserve">    OSV - Veřejné osvětlení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</si>
  <si>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</si>
  <si>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</si>
  <si>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</si>
  <si>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</si>
  <si>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</si>
  <si>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</si>
  <si>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</si>
  <si>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</si>
  <si>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</si>
  <si>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</si>
  <si>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</si>
  <si>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</si>
  <si>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</si>
  <si>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</si>
  <si>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</si>
  <si>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</si>
  <si>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</si>
  <si>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</si>
  <si>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</si>
  <si>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112201104</t>
  </si>
  <si>
    <t>Odstranění pařezů D do 900 mm</t>
  </si>
  <si>
    <t>kus</t>
  </si>
  <si>
    <t>CS ÚRS 2019 01</t>
  </si>
  <si>
    <t>4</t>
  </si>
  <si>
    <t>-17685936</t>
  </si>
  <si>
    <t>174201204</t>
  </si>
  <si>
    <t>Zásyp jam po pařezech D pařezů do 900 mm</t>
  </si>
  <si>
    <t>2008687524</t>
  </si>
  <si>
    <t>3</t>
  </si>
  <si>
    <t>162301424</t>
  </si>
  <si>
    <t>Vodorovné přemístění pařezů do 5 km D do 900 mm</t>
  </si>
  <si>
    <t>353549714</t>
  </si>
  <si>
    <t>162301924</t>
  </si>
  <si>
    <t>Příplatek k vodorovnému přemístění pařezů D 900 mm za každý další 5 km</t>
  </si>
  <si>
    <t>148255901</t>
  </si>
  <si>
    <t>VV</t>
  </si>
  <si>
    <t>celkem 30km</t>
  </si>
  <si>
    <t>1*5</t>
  </si>
  <si>
    <t>5</t>
  </si>
  <si>
    <t>11220110R</t>
  </si>
  <si>
    <t xml:space="preserve">Poplatek za skládkovné rostlého dřeva </t>
  </si>
  <si>
    <t>t</t>
  </si>
  <si>
    <t>1124641818</t>
  </si>
  <si>
    <t>upřesní se při realizaci</t>
  </si>
  <si>
    <t>0,35</t>
  </si>
  <si>
    <t>6</t>
  </si>
  <si>
    <t>121101101</t>
  </si>
  <si>
    <t>Sejmutí ornice s přemístěním na vzdálenost do 50 m</t>
  </si>
  <si>
    <t>m3</t>
  </si>
  <si>
    <t>-1727363090</t>
  </si>
  <si>
    <t>ornice se použije zpět</t>
  </si>
  <si>
    <t>přebytek se odveze</t>
  </si>
  <si>
    <t>350*0,10</t>
  </si>
  <si>
    <t>7</t>
  </si>
  <si>
    <t>122202202</t>
  </si>
  <si>
    <t>Odkopávky a prokopávky nezapažené pro silnice objemu do 1000 m3 v hornině tř. 3</t>
  </si>
  <si>
    <t>-1721450733</t>
  </si>
  <si>
    <t>337*(0,52-0,10)</t>
  </si>
  <si>
    <t>12*(0,38-0,10)</t>
  </si>
  <si>
    <t>1*(0,35-0,10)</t>
  </si>
  <si>
    <t>30*0,20-0,15</t>
  </si>
  <si>
    <t>Součet</t>
  </si>
  <si>
    <t>8</t>
  </si>
  <si>
    <t>120001101</t>
  </si>
  <si>
    <t>Příplatek za ztížení odkopávky nebo prokkopávky v blízkosti inženýrských sítí</t>
  </si>
  <si>
    <t>-733647482</t>
  </si>
  <si>
    <t>9</t>
  </si>
  <si>
    <t>171101131</t>
  </si>
  <si>
    <t>Uložení sypaniny z hornin nesoudržných a soudržných střídavě do násypů zhutněných</t>
  </si>
  <si>
    <t>-436800347</t>
  </si>
  <si>
    <t xml:space="preserve">nová zelená plocha </t>
  </si>
  <si>
    <t>po vybouraném chodníku</t>
  </si>
  <si>
    <t>46*0,30</t>
  </si>
  <si>
    <t>10</t>
  </si>
  <si>
    <t>162701105</t>
  </si>
  <si>
    <t>Vodorovné přemístění do 10000 m výkopku/sypaniny z horniny tř. 1 až 4</t>
  </si>
  <si>
    <t>-1393796780</t>
  </si>
  <si>
    <t>výkop + přebytečná ornice</t>
  </si>
  <si>
    <t>35+151-13,80-96*0,10-10,0-0,60</t>
  </si>
  <si>
    <t>11</t>
  </si>
  <si>
    <t>171201201</t>
  </si>
  <si>
    <t>Uložení sypaniny na skládky</t>
  </si>
  <si>
    <t>562680677</t>
  </si>
  <si>
    <t>12</t>
  </si>
  <si>
    <t>171201211</t>
  </si>
  <si>
    <t>Poplatek za uložení stavebního odpadu - zeminy a kameniva na skládce</t>
  </si>
  <si>
    <t>-668681122</t>
  </si>
  <si>
    <t>152,0*1,7</t>
  </si>
  <si>
    <t>13</t>
  </si>
  <si>
    <t>181951102</t>
  </si>
  <si>
    <t>Úprava pláně v hornině tř. 1 až 4 se zhutněním</t>
  </si>
  <si>
    <t>m2</t>
  </si>
  <si>
    <t>1316444882</t>
  </si>
  <si>
    <t>pod zpevnění</t>
  </si>
  <si>
    <t>376+12+2</t>
  </si>
  <si>
    <t>14</t>
  </si>
  <si>
    <t>181951101</t>
  </si>
  <si>
    <t>Úprava pláně v hornině tř. 1 až 4 bez zhutnění</t>
  </si>
  <si>
    <t>218127544</t>
  </si>
  <si>
    <t>pod ohumusování krajnic a zelené plochy</t>
  </si>
  <si>
    <t>0,50*100+46</t>
  </si>
  <si>
    <t>181301101</t>
  </si>
  <si>
    <t>Rozprostření ornice tl vrstvy do 100 mm pl do 500 m2 v rovině nebo ve svahu do 1:5</t>
  </si>
  <si>
    <t>1398695312</t>
  </si>
  <si>
    <t>na krajnice a novou zelenou plochu</t>
  </si>
  <si>
    <t>použije se sejmutá ornice</t>
  </si>
  <si>
    <t>16</t>
  </si>
  <si>
    <t>181411121</t>
  </si>
  <si>
    <t>Založení lučního trávníku výsevem plochy do 1000 m2 v rovině a ve svahu do 1:5</t>
  </si>
  <si>
    <t>1544567381</t>
  </si>
  <si>
    <t>17</t>
  </si>
  <si>
    <t>M</t>
  </si>
  <si>
    <t>00572100</t>
  </si>
  <si>
    <t>osivo jetelotráva intenzivní víceletá</t>
  </si>
  <si>
    <t>kg</t>
  </si>
  <si>
    <t>-541479897</t>
  </si>
  <si>
    <t>96*0,05*1,03</t>
  </si>
  <si>
    <t>Zemní práce - přípravné a přidružené práce</t>
  </si>
  <si>
    <t>18</t>
  </si>
  <si>
    <t>113106123</t>
  </si>
  <si>
    <t>Rozebrání dlažeb ze zámkových dlaždic komunikací pro pěší ručně</t>
  </si>
  <si>
    <t>877823502</t>
  </si>
  <si>
    <t>dlažba se rozbere, očistí</t>
  </si>
  <si>
    <t>a odveze na skládku investora</t>
  </si>
  <si>
    <t>ponechá se pouze pro dodláždění u stáv.plochy pro kontejnery</t>
  </si>
  <si>
    <t>65</t>
  </si>
  <si>
    <t>19</t>
  </si>
  <si>
    <t>979054451</t>
  </si>
  <si>
    <t>Očištění vybouraných zámkových dlaždic s původním spárováním z kameniva těženého</t>
  </si>
  <si>
    <t>1255002729</t>
  </si>
  <si>
    <t>20</t>
  </si>
  <si>
    <t>966006132</t>
  </si>
  <si>
    <t>Odstranění značek dopravních nebo orientačních se sloupky s betonovými patkami</t>
  </si>
  <si>
    <t>-1870370939</t>
  </si>
  <si>
    <t>odvezou se na skládku investora</t>
  </si>
  <si>
    <t>997221561</t>
  </si>
  <si>
    <t>Vodorovná doprava suti z kusových materiálů do 1 km</t>
  </si>
  <si>
    <t>-775376118</t>
  </si>
  <si>
    <t>vybouraná dlažba a dopravní značky</t>
  </si>
  <si>
    <t>na skládku investora</t>
  </si>
  <si>
    <t>65*0,13+0,07*2</t>
  </si>
  <si>
    <t>22</t>
  </si>
  <si>
    <t>997221569</t>
  </si>
  <si>
    <t>Příplatek za každý další 1 km u vodorovné dopravy suti z kusových materiálů</t>
  </si>
  <si>
    <t>-1492229315</t>
  </si>
  <si>
    <t>-1,50*0,13</t>
  </si>
  <si>
    <t>23</t>
  </si>
  <si>
    <t>113107332</t>
  </si>
  <si>
    <t>Odstranění krytu z betonu prostého do tl 300 mm strojně pl do 50 m2</t>
  </si>
  <si>
    <t>-1179047762</t>
  </si>
  <si>
    <t>původní plocha pro kontejnery</t>
  </si>
  <si>
    <t>24</t>
  </si>
  <si>
    <t>113107163</t>
  </si>
  <si>
    <t>Odstranění podkladu z kameniva drceného tl 300 mm strojně plochy přes 50 do 200 m2</t>
  </si>
  <si>
    <t>-735664841</t>
  </si>
  <si>
    <t>podklad bourané dlažby a beton.plochy</t>
  </si>
  <si>
    <t>65+20</t>
  </si>
  <si>
    <t>25</t>
  </si>
  <si>
    <t>113202111</t>
  </si>
  <si>
    <t>Vytrhání obrub krajníků obrubníků stojatých</t>
  </si>
  <si>
    <t>m</t>
  </si>
  <si>
    <t>-2095194903</t>
  </si>
  <si>
    <t>26</t>
  </si>
  <si>
    <t>113204111</t>
  </si>
  <si>
    <t>Vytrhání obrub záhonových</t>
  </si>
  <si>
    <t>-1489493005</t>
  </si>
  <si>
    <t>27</t>
  </si>
  <si>
    <t>113154112</t>
  </si>
  <si>
    <t>Frézování živičného krytu tl 40 mm pruh š 0,5 m pl do 500 m2 bez překážek v trase</t>
  </si>
  <si>
    <t>300548090</t>
  </si>
  <si>
    <t>pro napojení na stávající asfalt</t>
  </si>
  <si>
    <t>0,20*99</t>
  </si>
  <si>
    <t>28</t>
  </si>
  <si>
    <t>997221551</t>
  </si>
  <si>
    <t>Vodorovná doprava suti ze sypkých materiálů do 1 km</t>
  </si>
  <si>
    <t>-1935372414</t>
  </si>
  <si>
    <t>77,7</t>
  </si>
  <si>
    <t>29</t>
  </si>
  <si>
    <t>997221559</t>
  </si>
  <si>
    <t>Příplatek za každý další 1 km u vodorovné dopravy suti ze sypkých materiálů</t>
  </si>
  <si>
    <t>686532645</t>
  </si>
  <si>
    <t>celkem 10km</t>
  </si>
  <si>
    <t>77,7*9</t>
  </si>
  <si>
    <t>30</t>
  </si>
  <si>
    <t>997221815</t>
  </si>
  <si>
    <t>Poplatek za uložení na skládce (skládkovné) stavebního odpadu betonového kód odpadu 170 101</t>
  </si>
  <si>
    <t>-569202152</t>
  </si>
  <si>
    <t>31</t>
  </si>
  <si>
    <t>997221845</t>
  </si>
  <si>
    <t>Poplatek za uložení na skládce (skládkovné) odpadu asfaltového bez dehtu kód odpadu 170 302</t>
  </si>
  <si>
    <t>-670550972</t>
  </si>
  <si>
    <t>32</t>
  </si>
  <si>
    <t>997221855</t>
  </si>
  <si>
    <t>Poplatek za uložení na skládce (skládkovné) zeminy a kameniva kód odpadu 170 504</t>
  </si>
  <si>
    <t>-124982638</t>
  </si>
  <si>
    <t>Komunikace pozemní</t>
  </si>
  <si>
    <t>33</t>
  </si>
  <si>
    <t>564251111</t>
  </si>
  <si>
    <t>Podklad nebo podsyp ze štěrkopísku ŠP tl 150 mm</t>
  </si>
  <si>
    <t>-1046708227</t>
  </si>
  <si>
    <t>konstrukce plochy pro kontejnery</t>
  </si>
  <si>
    <t>34</t>
  </si>
  <si>
    <t>564851111</t>
  </si>
  <si>
    <t>Podklad ze štěrkodrtě ŠD tl 150 mm</t>
  </si>
  <si>
    <t>1795901489</t>
  </si>
  <si>
    <t>35</t>
  </si>
  <si>
    <t>565165111</t>
  </si>
  <si>
    <t>Asfaltový beton vrstva podkladní ACP 16 (obalované kamenivo OKS) tl 80 mm š do 3 m</t>
  </si>
  <si>
    <t>-597682832</t>
  </si>
  <si>
    <t>36</t>
  </si>
  <si>
    <t>564831111</t>
  </si>
  <si>
    <t>Podklad ze štěrkodrtě ŠD tl 100 mm</t>
  </si>
  <si>
    <t>198274440</t>
  </si>
  <si>
    <t>konstrukce dodláždění u stáv.plochy pro kontejnery</t>
  </si>
  <si>
    <t>1,30</t>
  </si>
  <si>
    <t>37</t>
  </si>
  <si>
    <t>564952111</t>
  </si>
  <si>
    <t>Podklad z mechanicky zpevněného kameniva MZK tl 150 mm</t>
  </si>
  <si>
    <t>1973598850</t>
  </si>
  <si>
    <t>38</t>
  </si>
  <si>
    <t>596211110</t>
  </si>
  <si>
    <t>Kladení zámkové dlažby komunikací pro pěší tl 60 mm skupiny A pl do 50 m2 do lože</t>
  </si>
  <si>
    <t>-432714607</t>
  </si>
  <si>
    <t>použije se vybouraná očištěná dlažba</t>
  </si>
  <si>
    <t>39</t>
  </si>
  <si>
    <t>564861111</t>
  </si>
  <si>
    <t>Podklad ze štěrkodrtě ŠD tl 200 mm</t>
  </si>
  <si>
    <t>1659475055</t>
  </si>
  <si>
    <t>konstrukce parkoviště</t>
  </si>
  <si>
    <t>376</t>
  </si>
  <si>
    <t>40</t>
  </si>
  <si>
    <t>564962111</t>
  </si>
  <si>
    <t>Podklad z mechanicky zpevněného kameniva MZK tl 200 mm</t>
  </si>
  <si>
    <t>-771448742</t>
  </si>
  <si>
    <t>41</t>
  </si>
  <si>
    <t>565165121</t>
  </si>
  <si>
    <t>Asfaltový beton vrstva podkladní ACP 16 (obalované kamenivo OKS) tl 80 mm š přes 3 m</t>
  </si>
  <si>
    <t>-1891094966</t>
  </si>
  <si>
    <t>42</t>
  </si>
  <si>
    <t>577134121</t>
  </si>
  <si>
    <t>Asfaltový beton vrstva obrusná ACO 11 (ABS) tř. I tl 40 mm š přes 3 m z nemodifikovaného asfaltu</t>
  </si>
  <si>
    <t>1405505192</t>
  </si>
  <si>
    <t>na odfrézované části</t>
  </si>
  <si>
    <t>43</t>
  </si>
  <si>
    <t>573211112</t>
  </si>
  <si>
    <t>Postřik živičný spojovací z asfaltu v množství 0,70 kg/m2</t>
  </si>
  <si>
    <t>-1351417042</t>
  </si>
  <si>
    <t>44</t>
  </si>
  <si>
    <t>569903311</t>
  </si>
  <si>
    <t>Zřízení zemních krajnic se zhutněním</t>
  </si>
  <si>
    <t>1772345249</t>
  </si>
  <si>
    <t>použije se vykopaná zemina</t>
  </si>
  <si>
    <t>0,10*100</t>
  </si>
  <si>
    <t>91</t>
  </si>
  <si>
    <t>Doplňující konstrukce a práce pozemních komunikací, letišť a ploch</t>
  </si>
  <si>
    <t>45</t>
  </si>
  <si>
    <t>910000001</t>
  </si>
  <si>
    <t>Demontáž, přemístění, dočasné uložení a zpětná montáž svislé dopravní značky do nové polohy</t>
  </si>
  <si>
    <t>1589422658</t>
  </si>
  <si>
    <t>46</t>
  </si>
  <si>
    <t>915211111</t>
  </si>
  <si>
    <t>Vodorovné dopravní značení dělící čáry souvislé š 125 mm bílý plast</t>
  </si>
  <si>
    <t>1137456447</t>
  </si>
  <si>
    <t>5*9+5,5*24</t>
  </si>
  <si>
    <t>47</t>
  </si>
  <si>
    <t>915611111</t>
  </si>
  <si>
    <t>Předznačení vodorovného liniového značení</t>
  </si>
  <si>
    <t>990615395</t>
  </si>
  <si>
    <t>48</t>
  </si>
  <si>
    <t>916231213</t>
  </si>
  <si>
    <t>Osazení chodníkového obrubníku betonového stojatého s boční opěrou do lože z betonu prostého</t>
  </si>
  <si>
    <t>-193656638</t>
  </si>
  <si>
    <t>49</t>
  </si>
  <si>
    <t>59217016</t>
  </si>
  <si>
    <t>obrubník betonový chodníkový 1000x80x250mm</t>
  </si>
  <si>
    <t>142745442</t>
  </si>
  <si>
    <t>50</t>
  </si>
  <si>
    <t>916131213</t>
  </si>
  <si>
    <t>Osazení silničního obrubníku betonového stojatého s boční opěrou do lože z betonu prostého</t>
  </si>
  <si>
    <t>-547103177</t>
  </si>
  <si>
    <t>51</t>
  </si>
  <si>
    <t>59217031</t>
  </si>
  <si>
    <t>obrubník betonový silniční 1000x150x250mm</t>
  </si>
  <si>
    <t>-1619189260</t>
  </si>
  <si>
    <t>114*1,01-0,14</t>
  </si>
  <si>
    <t>ztratné 1%</t>
  </si>
  <si>
    <t>99</t>
  </si>
  <si>
    <t>Přesun hmot a manipulace se sutí</t>
  </si>
  <si>
    <t>52</t>
  </si>
  <si>
    <t>998225111</t>
  </si>
  <si>
    <t>Přesun hmot pro pozemní komunikace s krytem z kamene, monolitickým betonovým nebo živičným</t>
  </si>
  <si>
    <t>-212186514</t>
  </si>
  <si>
    <t>Práce a dodávky M</t>
  </si>
  <si>
    <t>46-M</t>
  </si>
  <si>
    <t>Zemní práce při extr.mont.pracích</t>
  </si>
  <si>
    <t>53</t>
  </si>
  <si>
    <t>460510201</t>
  </si>
  <si>
    <t>Kanály do rýhy neasfaltované z prefabrikovaných betonových žlabů rozměrů 17x14/10,5x10 cm</t>
  </si>
  <si>
    <t>64</t>
  </si>
  <si>
    <t>-1145951206</t>
  </si>
  <si>
    <t>pro kabely</t>
  </si>
  <si>
    <t>OSV</t>
  </si>
  <si>
    <t>Veřejné osvětlení</t>
  </si>
  <si>
    <t>54</t>
  </si>
  <si>
    <t>2100000R1</t>
  </si>
  <si>
    <t>Přeložka lampy veřejného osvětlení vč.kabeláže</t>
  </si>
  <si>
    <t>kpl</t>
  </si>
  <si>
    <t>-1804548453</t>
  </si>
  <si>
    <t>VRN</t>
  </si>
  <si>
    <t>Vedlejší rozpočtové náklady</t>
  </si>
  <si>
    <t>55</t>
  </si>
  <si>
    <t>0100000R1</t>
  </si>
  <si>
    <t>Výškové a polohové vytýčení všech inženýrských sítí na staveništi a jejich ověření u správců</t>
  </si>
  <si>
    <t>kč</t>
  </si>
  <si>
    <t>1024</t>
  </si>
  <si>
    <t>1570609543</t>
  </si>
  <si>
    <t>56</t>
  </si>
  <si>
    <t>0100000R2</t>
  </si>
  <si>
    <t>Vytýčení základních směrových a výškových bodů stavby</t>
  </si>
  <si>
    <t>126504864</t>
  </si>
  <si>
    <t>57</t>
  </si>
  <si>
    <t>0100000R3</t>
  </si>
  <si>
    <t>Zaměření skutečného provedení stavby</t>
  </si>
  <si>
    <t>-1407738309</t>
  </si>
  <si>
    <t>58</t>
  </si>
  <si>
    <t>0300000R1</t>
  </si>
  <si>
    <t>Zařízení staveniště - vybavení (buňky, TOI), zabezpečení, zrušení staveniště, připojení na inženýrské sítě</t>
  </si>
  <si>
    <t>-1978137673</t>
  </si>
  <si>
    <t>59</t>
  </si>
  <si>
    <t>0300000R2</t>
  </si>
  <si>
    <t>Dopravní opatření po dobu výstavby vč.projednání</t>
  </si>
  <si>
    <t>-359619210</t>
  </si>
  <si>
    <t>60</t>
  </si>
  <si>
    <t>0300000R3</t>
  </si>
  <si>
    <t>Úklid dokončené stavby a okolí</t>
  </si>
  <si>
    <t>704516274</t>
  </si>
  <si>
    <t>61</t>
  </si>
  <si>
    <t>0300000R4</t>
  </si>
  <si>
    <t>Čištění veřejných komunikací po dobu výstavby</t>
  </si>
  <si>
    <t>2111930661</t>
  </si>
  <si>
    <t>62</t>
  </si>
  <si>
    <t>0400000R2</t>
  </si>
  <si>
    <t>Zkoušky hutnění konstrukce vozovky</t>
  </si>
  <si>
    <t>-2050157857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</si>
</sst>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4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4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6</v>
      </c>
    </row>
    <row r="5" ht="12" customHeight="1">
      <c r="B5" s="19"/>
      <c r="C5" s="20"/>
      <c r="D5" s="24" t="s">
        <v>12</v>
      </c>
      <c r="E5" s="20"/>
      <c r="F5" s="20"/>
      <c r="G5" s="20"/>
      <c r="H5" s="20"/>
      <c r="I5" s="20"/>
      <c r="J5" s="20"/>
      <c r="K5" s="25" t="s">
        <v>13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14</v>
      </c>
      <c r="BS5" s="15" t="s">
        <v>6</v>
      </c>
    </row>
    <row r="6" ht="36.96" customHeight="1">
      <c r="B6" s="19"/>
      <c r="C6" s="20"/>
      <c r="D6" s="27" t="s">
        <v>15</v>
      </c>
      <c r="E6" s="20"/>
      <c r="F6" s="20"/>
      <c r="G6" s="20"/>
      <c r="H6" s="20"/>
      <c r="I6" s="20"/>
      <c r="J6" s="20"/>
      <c r="K6" s="28" t="s">
        <v>16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17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18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19</v>
      </c>
      <c r="E8" s="20"/>
      <c r="F8" s="20"/>
      <c r="G8" s="20"/>
      <c r="H8" s="20"/>
      <c r="I8" s="20"/>
      <c r="J8" s="20"/>
      <c r="K8" s="25" t="s">
        <v>20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21</v>
      </c>
      <c r="AL8" s="20"/>
      <c r="AM8" s="20"/>
      <c r="AN8" s="31" t="s">
        <v>22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24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25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24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24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24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31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39</v>
      </c>
      <c r="E29" s="44"/>
      <c r="F29" s="30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48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12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SONA6425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15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Ostrov, ul.Družební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19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21</v>
      </c>
      <c r="AJ47" s="37"/>
      <c r="AK47" s="37"/>
      <c r="AL47" s="37"/>
      <c r="AM47" s="65" t="str">
        <f>IF(AN8= "","",AN8)</f>
        <v>11. 4. 2019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24.9" customHeight="1">
      <c r="B49" s="36"/>
      <c r="C49" s="30" t="s">
        <v>23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MěÚ Ostrov, OSMM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29</v>
      </c>
      <c r="AJ49" s="37"/>
      <c r="AK49" s="37"/>
      <c r="AL49" s="37"/>
      <c r="AM49" s="66" t="str">
        <f>IF(E17="","",E17)</f>
        <v>Ing.M.Kohout, A Kuželová, IMK Ostrov</v>
      </c>
      <c r="AN49" s="37"/>
      <c r="AO49" s="37"/>
      <c r="AP49" s="37"/>
      <c r="AQ49" s="37"/>
      <c r="AR49" s="41"/>
      <c r="AS49" s="67" t="s">
        <v>49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24.9" customHeight="1">
      <c r="B50" s="36"/>
      <c r="C50" s="30" t="s">
        <v>27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32</v>
      </c>
      <c r="AJ50" s="37"/>
      <c r="AK50" s="37"/>
      <c r="AL50" s="37"/>
      <c r="AM50" s="66" t="str">
        <f>IF(E20="","",E20)</f>
        <v>Neubauerová Soňa, SK-Projekt Ostrov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50</v>
      </c>
      <c r="D52" s="80"/>
      <c r="E52" s="80"/>
      <c r="F52" s="80"/>
      <c r="G52" s="80"/>
      <c r="H52" s="81"/>
      <c r="I52" s="82" t="s">
        <v>51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52</v>
      </c>
      <c r="AH52" s="80"/>
      <c r="AI52" s="80"/>
      <c r="AJ52" s="80"/>
      <c r="AK52" s="80"/>
      <c r="AL52" s="80"/>
      <c r="AM52" s="80"/>
      <c r="AN52" s="82" t="s">
        <v>53</v>
      </c>
      <c r="AO52" s="80"/>
      <c r="AP52" s="84"/>
      <c r="AQ52" s="85" t="s">
        <v>54</v>
      </c>
      <c r="AR52" s="41"/>
      <c r="AS52" s="86" t="s">
        <v>55</v>
      </c>
      <c r="AT52" s="87" t="s">
        <v>56</v>
      </c>
      <c r="AU52" s="87" t="s">
        <v>57</v>
      </c>
      <c r="AV52" s="87" t="s">
        <v>58</v>
      </c>
      <c r="AW52" s="87" t="s">
        <v>59</v>
      </c>
      <c r="AX52" s="87" t="s">
        <v>60</v>
      </c>
      <c r="AY52" s="87" t="s">
        <v>61</v>
      </c>
      <c r="AZ52" s="87" t="s">
        <v>62</v>
      </c>
      <c r="BA52" s="87" t="s">
        <v>63</v>
      </c>
      <c r="BB52" s="87" t="s">
        <v>64</v>
      </c>
      <c r="BC52" s="87" t="s">
        <v>65</v>
      </c>
      <c r="BD52" s="88" t="s">
        <v>66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67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ROUND(AS55,2)</f>
        <v>0</v>
      </c>
      <c r="AT54" s="100">
        <f>ROUND(SUM(AV54:AW54),2)</f>
        <v>0</v>
      </c>
      <c r="AU54" s="101">
        <f>ROUND(AU55,5)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ROUND(AZ55,2)</f>
        <v>0</v>
      </c>
      <c r="BA54" s="100">
        <f>ROUND(BA55,2)</f>
        <v>0</v>
      </c>
      <c r="BB54" s="100">
        <f>ROUND(BB55,2)</f>
        <v>0</v>
      </c>
      <c r="BC54" s="100">
        <f>ROUND(BC55,2)</f>
        <v>0</v>
      </c>
      <c r="BD54" s="102">
        <f>ROUND(BD55,2)</f>
        <v>0</v>
      </c>
      <c r="BS54" s="103" t="s">
        <v>68</v>
      </c>
      <c r="BT54" s="103" t="s">
        <v>69</v>
      </c>
      <c r="BU54" s="104" t="s">
        <v>70</v>
      </c>
      <c r="BV54" s="103" t="s">
        <v>71</v>
      </c>
      <c r="BW54" s="103" t="s">
        <v>5</v>
      </c>
      <c r="BX54" s="103" t="s">
        <v>72</v>
      </c>
      <c r="CL54" s="103" t="s">
        <v>1</v>
      </c>
    </row>
    <row r="55" s="5" customFormat="1" ht="16.5" customHeight="1">
      <c r="A55" s="105" t="s">
        <v>73</v>
      </c>
      <c r="B55" s="106"/>
      <c r="C55" s="107"/>
      <c r="D55" s="108" t="s">
        <v>74</v>
      </c>
      <c r="E55" s="108"/>
      <c r="F55" s="108"/>
      <c r="G55" s="108"/>
      <c r="H55" s="108"/>
      <c r="I55" s="109"/>
      <c r="J55" s="108" t="s">
        <v>75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'01 - obnova konstrukcí pa...'!J30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76</v>
      </c>
      <c r="AR55" s="112"/>
      <c r="AS55" s="113">
        <v>0</v>
      </c>
      <c r="AT55" s="114">
        <f>ROUND(SUM(AV55:AW55),2)</f>
        <v>0</v>
      </c>
      <c r="AU55" s="115">
        <f>'01 - obnova konstrukcí pa...'!P89</f>
        <v>0</v>
      </c>
      <c r="AV55" s="114">
        <f>'01 - obnova konstrukcí pa...'!J33</f>
        <v>0</v>
      </c>
      <c r="AW55" s="114">
        <f>'01 - obnova konstrukcí pa...'!J34</f>
        <v>0</v>
      </c>
      <c r="AX55" s="114">
        <f>'01 - obnova konstrukcí pa...'!J35</f>
        <v>0</v>
      </c>
      <c r="AY55" s="114">
        <f>'01 - obnova konstrukcí pa...'!J36</f>
        <v>0</v>
      </c>
      <c r="AZ55" s="114">
        <f>'01 - obnova konstrukcí pa...'!F33</f>
        <v>0</v>
      </c>
      <c r="BA55" s="114">
        <f>'01 - obnova konstrukcí pa...'!F34</f>
        <v>0</v>
      </c>
      <c r="BB55" s="114">
        <f>'01 - obnova konstrukcí pa...'!F35</f>
        <v>0</v>
      </c>
      <c r="BC55" s="114">
        <f>'01 - obnova konstrukcí pa...'!F36</f>
        <v>0</v>
      </c>
      <c r="BD55" s="116">
        <f>'01 - obnova konstrukcí pa...'!F37</f>
        <v>0</v>
      </c>
      <c r="BT55" s="117" t="s">
        <v>77</v>
      </c>
      <c r="BV55" s="117" t="s">
        <v>71</v>
      </c>
      <c r="BW55" s="117" t="s">
        <v>78</v>
      </c>
      <c r="BX55" s="117" t="s">
        <v>5</v>
      </c>
      <c r="CL55" s="117" t="s">
        <v>1</v>
      </c>
      <c r="CM55" s="117" t="s">
        <v>79</v>
      </c>
    </row>
    <row r="56" s="1" customFormat="1" ht="30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</row>
    <row r="57" s="1" customFormat="1" ht="6.96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1"/>
    </row>
  </sheetData>
  <sheetProtection sheet="1" formatColumns="0" formatRows="0" objects="1" scenarios="1" spinCount="100000" saltValue="bKPxRUdCY9hNltBkysZfgk/ozl1x/jM+oeJhbmLfzBQb/914vI0O9nQZSHeSqii/5dwNgjTMS6aWinn4b+5Nuw==" hashValue="sWsI9+e+NqxttSgsoDQoEJtdlpkdv7mBhmmoFjGGVD1YLqwHjHjK5cQFDRwj2Iq9v8lWvslfW2PP8DiKdrmAN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1 - obnova konstrukcí p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8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78</v>
      </c>
    </row>
    <row r="3" ht="6.96" customHeight="1">
      <c r="B3" s="119"/>
      <c r="C3" s="120"/>
      <c r="D3" s="120"/>
      <c r="E3" s="120"/>
      <c r="F3" s="120"/>
      <c r="G3" s="120"/>
      <c r="H3" s="120"/>
      <c r="I3" s="121"/>
      <c r="J3" s="120"/>
      <c r="K3" s="120"/>
      <c r="L3" s="18"/>
      <c r="AT3" s="15" t="s">
        <v>79</v>
      </c>
    </row>
    <row r="4" ht="24.96" customHeight="1">
      <c r="B4" s="18"/>
      <c r="D4" s="122" t="s">
        <v>80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3" t="s">
        <v>15</v>
      </c>
      <c r="L6" s="18"/>
    </row>
    <row r="7" ht="16.5" customHeight="1">
      <c r="B7" s="18"/>
      <c r="E7" s="124" t="str">
        <f>'Rekapitulace stavby'!K6</f>
        <v>Ostrov, ul.Družební</v>
      </c>
      <c r="F7" s="123"/>
      <c r="G7" s="123"/>
      <c r="H7" s="123"/>
      <c r="L7" s="18"/>
    </row>
    <row r="8" s="1" customFormat="1" ht="12" customHeight="1">
      <c r="B8" s="41"/>
      <c r="D8" s="123" t="s">
        <v>81</v>
      </c>
      <c r="I8" s="125"/>
      <c r="L8" s="41"/>
    </row>
    <row r="9" s="1" customFormat="1" ht="36.96" customHeight="1">
      <c r="B9" s="41"/>
      <c r="E9" s="126" t="s">
        <v>82</v>
      </c>
      <c r="F9" s="1"/>
      <c r="G9" s="1"/>
      <c r="H9" s="1"/>
      <c r="I9" s="125"/>
      <c r="L9" s="41"/>
    </row>
    <row r="10" s="1" customFormat="1">
      <c r="B10" s="41"/>
      <c r="I10" s="125"/>
      <c r="L10" s="41"/>
    </row>
    <row r="11" s="1" customFormat="1" ht="12" customHeight="1">
      <c r="B11" s="41"/>
      <c r="D11" s="123" t="s">
        <v>17</v>
      </c>
      <c r="F11" s="15" t="s">
        <v>1</v>
      </c>
      <c r="I11" s="127" t="s">
        <v>18</v>
      </c>
      <c r="J11" s="15" t="s">
        <v>1</v>
      </c>
      <c r="L11" s="41"/>
    </row>
    <row r="12" s="1" customFormat="1" ht="12" customHeight="1">
      <c r="B12" s="41"/>
      <c r="D12" s="123" t="s">
        <v>19</v>
      </c>
      <c r="F12" s="15" t="s">
        <v>20</v>
      </c>
      <c r="I12" s="127" t="s">
        <v>21</v>
      </c>
      <c r="J12" s="128" t="str">
        <f>'Rekapitulace stavby'!AN8</f>
        <v>11. 4. 2019</v>
      </c>
      <c r="L12" s="41"/>
    </row>
    <row r="13" s="1" customFormat="1" ht="10.8" customHeight="1">
      <c r="B13" s="41"/>
      <c r="I13" s="125"/>
      <c r="L13" s="41"/>
    </row>
    <row r="14" s="1" customFormat="1" ht="12" customHeight="1">
      <c r="B14" s="41"/>
      <c r="D14" s="123" t="s">
        <v>23</v>
      </c>
      <c r="I14" s="127" t="s">
        <v>24</v>
      </c>
      <c r="J14" s="15" t="s">
        <v>1</v>
      </c>
      <c r="L14" s="41"/>
    </row>
    <row r="15" s="1" customFormat="1" ht="18" customHeight="1">
      <c r="B15" s="41"/>
      <c r="E15" s="15" t="s">
        <v>25</v>
      </c>
      <c r="I15" s="127" t="s">
        <v>26</v>
      </c>
      <c r="J15" s="15" t="s">
        <v>1</v>
      </c>
      <c r="L15" s="41"/>
    </row>
    <row r="16" s="1" customFormat="1" ht="6.96" customHeight="1">
      <c r="B16" s="41"/>
      <c r="I16" s="125"/>
      <c r="L16" s="41"/>
    </row>
    <row r="17" s="1" customFormat="1" ht="12" customHeight="1">
      <c r="B17" s="41"/>
      <c r="D17" s="123" t="s">
        <v>27</v>
      </c>
      <c r="I17" s="127" t="s">
        <v>24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27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5"/>
      <c r="L19" s="41"/>
    </row>
    <row r="20" s="1" customFormat="1" ht="12" customHeight="1">
      <c r="B20" s="41"/>
      <c r="D20" s="123" t="s">
        <v>29</v>
      </c>
      <c r="I20" s="127" t="s">
        <v>24</v>
      </c>
      <c r="J20" s="15" t="s">
        <v>1</v>
      </c>
      <c r="L20" s="41"/>
    </row>
    <row r="21" s="1" customFormat="1" ht="18" customHeight="1">
      <c r="B21" s="41"/>
      <c r="E21" s="15" t="s">
        <v>30</v>
      </c>
      <c r="I21" s="127" t="s">
        <v>26</v>
      </c>
      <c r="J21" s="15" t="s">
        <v>1</v>
      </c>
      <c r="L21" s="41"/>
    </row>
    <row r="22" s="1" customFormat="1" ht="6.96" customHeight="1">
      <c r="B22" s="41"/>
      <c r="I22" s="125"/>
      <c r="L22" s="41"/>
    </row>
    <row r="23" s="1" customFormat="1" ht="12" customHeight="1">
      <c r="B23" s="41"/>
      <c r="D23" s="123" t="s">
        <v>32</v>
      </c>
      <c r="I23" s="127" t="s">
        <v>24</v>
      </c>
      <c r="J23" s="15" t="s">
        <v>1</v>
      </c>
      <c r="L23" s="41"/>
    </row>
    <row r="24" s="1" customFormat="1" ht="18" customHeight="1">
      <c r="B24" s="41"/>
      <c r="E24" s="15" t="s">
        <v>33</v>
      </c>
      <c r="I24" s="127" t="s">
        <v>26</v>
      </c>
      <c r="J24" s="15" t="s">
        <v>1</v>
      </c>
      <c r="L24" s="41"/>
    </row>
    <row r="25" s="1" customFormat="1" ht="6.96" customHeight="1">
      <c r="B25" s="41"/>
      <c r="I25" s="125"/>
      <c r="L25" s="41"/>
    </row>
    <row r="26" s="1" customFormat="1" ht="12" customHeight="1">
      <c r="B26" s="41"/>
      <c r="D26" s="123" t="s">
        <v>34</v>
      </c>
      <c r="I26" s="125"/>
      <c r="L26" s="41"/>
    </row>
    <row r="27" s="6" customFormat="1" ht="16.5" customHeight="1">
      <c r="B27" s="129"/>
      <c r="E27" s="130" t="s">
        <v>1</v>
      </c>
      <c r="F27" s="130"/>
      <c r="G27" s="130"/>
      <c r="H27" s="130"/>
      <c r="I27" s="131"/>
      <c r="L27" s="129"/>
    </row>
    <row r="28" s="1" customFormat="1" ht="6.96" customHeight="1">
      <c r="B28" s="41"/>
      <c r="I28" s="125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2"/>
      <c r="J29" s="69"/>
      <c r="K29" s="69"/>
      <c r="L29" s="41"/>
    </row>
    <row r="30" s="1" customFormat="1" ht="25.44" customHeight="1">
      <c r="B30" s="41"/>
      <c r="D30" s="133" t="s">
        <v>35</v>
      </c>
      <c r="I30" s="125"/>
      <c r="J30" s="134">
        <f>ROUND(J89,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2"/>
      <c r="J31" s="69"/>
      <c r="K31" s="69"/>
      <c r="L31" s="41"/>
    </row>
    <row r="32" s="1" customFormat="1" ht="14.4" customHeight="1">
      <c r="B32" s="41"/>
      <c r="F32" s="135" t="s">
        <v>37</v>
      </c>
      <c r="I32" s="136" t="s">
        <v>36</v>
      </c>
      <c r="J32" s="135" t="s">
        <v>38</v>
      </c>
      <c r="L32" s="41"/>
    </row>
    <row r="33" s="1" customFormat="1" ht="14.4" customHeight="1">
      <c r="B33" s="41"/>
      <c r="D33" s="123" t="s">
        <v>39</v>
      </c>
      <c r="E33" s="123" t="s">
        <v>40</v>
      </c>
      <c r="F33" s="137">
        <f>ROUND((SUM(BE89:BE247)),  2)</f>
        <v>0</v>
      </c>
      <c r="I33" s="138">
        <v>0.20999999999999999</v>
      </c>
      <c r="J33" s="137">
        <f>ROUND(((SUM(BE89:BE247))*I33),  2)</f>
        <v>0</v>
      </c>
      <c r="L33" s="41"/>
    </row>
    <row r="34" s="1" customFormat="1" ht="14.4" customHeight="1">
      <c r="B34" s="41"/>
      <c r="E34" s="123" t="s">
        <v>41</v>
      </c>
      <c r="F34" s="137">
        <f>ROUND((SUM(BF89:BF247)),  2)</f>
        <v>0</v>
      </c>
      <c r="I34" s="138">
        <v>0.14999999999999999</v>
      </c>
      <c r="J34" s="137">
        <f>ROUND(((SUM(BF89:BF247))*I34),  2)</f>
        <v>0</v>
      </c>
      <c r="L34" s="41"/>
    </row>
    <row r="35" hidden="1" s="1" customFormat="1" ht="14.4" customHeight="1">
      <c r="B35" s="41"/>
      <c r="E35" s="123" t="s">
        <v>42</v>
      </c>
      <c r="F35" s="137">
        <f>ROUND((SUM(BG89:BG247)),  2)</f>
        <v>0</v>
      </c>
      <c r="I35" s="138">
        <v>0.20999999999999999</v>
      </c>
      <c r="J35" s="137">
        <f>0</f>
        <v>0</v>
      </c>
      <c r="L35" s="41"/>
    </row>
    <row r="36" hidden="1" s="1" customFormat="1" ht="14.4" customHeight="1">
      <c r="B36" s="41"/>
      <c r="E36" s="123" t="s">
        <v>43</v>
      </c>
      <c r="F36" s="137">
        <f>ROUND((SUM(BH89:BH247)),  2)</f>
        <v>0</v>
      </c>
      <c r="I36" s="138">
        <v>0.14999999999999999</v>
      </c>
      <c r="J36" s="137">
        <f>0</f>
        <v>0</v>
      </c>
      <c r="L36" s="41"/>
    </row>
    <row r="37" hidden="1" s="1" customFormat="1" ht="14.4" customHeight="1">
      <c r="B37" s="41"/>
      <c r="E37" s="123" t="s">
        <v>44</v>
      </c>
      <c r="F37" s="137">
        <f>ROUND((SUM(BI89:BI247)),  2)</f>
        <v>0</v>
      </c>
      <c r="I37" s="138">
        <v>0</v>
      </c>
      <c r="J37" s="137">
        <f>0</f>
        <v>0</v>
      </c>
      <c r="L37" s="41"/>
    </row>
    <row r="38" s="1" customFormat="1" ht="6.96" customHeight="1">
      <c r="B38" s="41"/>
      <c r="I38" s="125"/>
      <c r="L38" s="41"/>
    </row>
    <row r="39" s="1" customFormat="1" ht="25.44" customHeight="1">
      <c r="B39" s="41"/>
      <c r="C39" s="139"/>
      <c r="D39" s="140" t="s">
        <v>45</v>
      </c>
      <c r="E39" s="141"/>
      <c r="F39" s="141"/>
      <c r="G39" s="142" t="s">
        <v>46</v>
      </c>
      <c r="H39" s="143" t="s">
        <v>47</v>
      </c>
      <c r="I39" s="144"/>
      <c r="J39" s="145">
        <f>SUM(J30:J37)</f>
        <v>0</v>
      </c>
      <c r="K39" s="146"/>
      <c r="L39" s="41"/>
    </row>
    <row r="40" s="1" customFormat="1" ht="14.4" customHeight="1">
      <c r="B40" s="147"/>
      <c r="C40" s="148"/>
      <c r="D40" s="148"/>
      <c r="E40" s="148"/>
      <c r="F40" s="148"/>
      <c r="G40" s="148"/>
      <c r="H40" s="148"/>
      <c r="I40" s="149"/>
      <c r="J40" s="148"/>
      <c r="K40" s="148"/>
      <c r="L40" s="41"/>
    </row>
    <row r="44" s="1" customFormat="1" ht="6.96" customHeight="1">
      <c r="B44" s="150"/>
      <c r="C44" s="151"/>
      <c r="D44" s="151"/>
      <c r="E44" s="151"/>
      <c r="F44" s="151"/>
      <c r="G44" s="151"/>
      <c r="H44" s="151"/>
      <c r="I44" s="152"/>
      <c r="J44" s="151"/>
      <c r="K44" s="151"/>
      <c r="L44" s="41"/>
    </row>
    <row r="45" s="1" customFormat="1" ht="24.96" customHeight="1">
      <c r="B45" s="36"/>
      <c r="C45" s="21" t="s">
        <v>83</v>
      </c>
      <c r="D45" s="37"/>
      <c r="E45" s="37"/>
      <c r="F45" s="37"/>
      <c r="G45" s="37"/>
      <c r="H45" s="37"/>
      <c r="I45" s="125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5"/>
      <c r="J46" s="37"/>
      <c r="K46" s="37"/>
      <c r="L46" s="41"/>
    </row>
    <row r="47" s="1" customFormat="1" ht="12" customHeight="1">
      <c r="B47" s="36"/>
      <c r="C47" s="30" t="s">
        <v>15</v>
      </c>
      <c r="D47" s="37"/>
      <c r="E47" s="37"/>
      <c r="F47" s="37"/>
      <c r="G47" s="37"/>
      <c r="H47" s="37"/>
      <c r="I47" s="125"/>
      <c r="J47" s="37"/>
      <c r="K47" s="37"/>
      <c r="L47" s="41"/>
    </row>
    <row r="48" s="1" customFormat="1" ht="16.5" customHeight="1">
      <c r="B48" s="36"/>
      <c r="C48" s="37"/>
      <c r="D48" s="37"/>
      <c r="E48" s="153" t="str">
        <f>E7</f>
        <v>Ostrov, ul.Družební</v>
      </c>
      <c r="F48" s="30"/>
      <c r="G48" s="30"/>
      <c r="H48" s="30"/>
      <c r="I48" s="125"/>
      <c r="J48" s="37"/>
      <c r="K48" s="37"/>
      <c r="L48" s="41"/>
    </row>
    <row r="49" s="1" customFormat="1" ht="12" customHeight="1">
      <c r="B49" s="36"/>
      <c r="C49" s="30" t="s">
        <v>81</v>
      </c>
      <c r="D49" s="37"/>
      <c r="E49" s="37"/>
      <c r="F49" s="37"/>
      <c r="G49" s="37"/>
      <c r="H49" s="37"/>
      <c r="I49" s="125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01 - obnova konstrukcí parkovacích ploch</v>
      </c>
      <c r="F50" s="37"/>
      <c r="G50" s="37"/>
      <c r="H50" s="37"/>
      <c r="I50" s="125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5"/>
      <c r="J51" s="37"/>
      <c r="K51" s="37"/>
      <c r="L51" s="41"/>
    </row>
    <row r="52" s="1" customFormat="1" ht="12" customHeight="1">
      <c r="B52" s="36"/>
      <c r="C52" s="30" t="s">
        <v>19</v>
      </c>
      <c r="D52" s="37"/>
      <c r="E52" s="37"/>
      <c r="F52" s="25" t="str">
        <f>F12</f>
        <v xml:space="preserve"> </v>
      </c>
      <c r="G52" s="37"/>
      <c r="H52" s="37"/>
      <c r="I52" s="127" t="s">
        <v>21</v>
      </c>
      <c r="J52" s="65" t="str">
        <f>IF(J12="","",J12)</f>
        <v>11. 4. 2019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5"/>
      <c r="J53" s="37"/>
      <c r="K53" s="37"/>
      <c r="L53" s="41"/>
    </row>
    <row r="54" s="1" customFormat="1" ht="24.9" customHeight="1">
      <c r="B54" s="36"/>
      <c r="C54" s="30" t="s">
        <v>23</v>
      </c>
      <c r="D54" s="37"/>
      <c r="E54" s="37"/>
      <c r="F54" s="25" t="str">
        <f>E15</f>
        <v>MěÚ Ostrov, OSMM</v>
      </c>
      <c r="G54" s="37"/>
      <c r="H54" s="37"/>
      <c r="I54" s="127" t="s">
        <v>29</v>
      </c>
      <c r="J54" s="34" t="str">
        <f>E21</f>
        <v>Ing.M.Kohout, A Kuželová, IMK Ostrov</v>
      </c>
      <c r="K54" s="37"/>
      <c r="L54" s="41"/>
    </row>
    <row r="55" s="1" customFormat="1" ht="24.9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27" t="s">
        <v>32</v>
      </c>
      <c r="J55" s="34" t="str">
        <f>E24</f>
        <v>Neubauerová Soňa, SK-Projekt Ostrov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5"/>
      <c r="J56" s="37"/>
      <c r="K56" s="37"/>
      <c r="L56" s="41"/>
    </row>
    <row r="57" s="1" customFormat="1" ht="29.28" customHeight="1">
      <c r="B57" s="36"/>
      <c r="C57" s="154" t="s">
        <v>84</v>
      </c>
      <c r="D57" s="155"/>
      <c r="E57" s="155"/>
      <c r="F57" s="155"/>
      <c r="G57" s="155"/>
      <c r="H57" s="155"/>
      <c r="I57" s="156"/>
      <c r="J57" s="157" t="s">
        <v>85</v>
      </c>
      <c r="K57" s="155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5"/>
      <c r="J58" s="37"/>
      <c r="K58" s="37"/>
      <c r="L58" s="41"/>
    </row>
    <row r="59" s="1" customFormat="1" ht="22.8" customHeight="1">
      <c r="B59" s="36"/>
      <c r="C59" s="158" t="s">
        <v>86</v>
      </c>
      <c r="D59" s="37"/>
      <c r="E59" s="37"/>
      <c r="F59" s="37"/>
      <c r="G59" s="37"/>
      <c r="H59" s="37"/>
      <c r="I59" s="125"/>
      <c r="J59" s="96">
        <f>J89</f>
        <v>0</v>
      </c>
      <c r="K59" s="37"/>
      <c r="L59" s="41"/>
      <c r="AU59" s="15" t="s">
        <v>87</v>
      </c>
    </row>
    <row r="60" s="7" customFormat="1" ht="24.96" customHeight="1">
      <c r="B60" s="159"/>
      <c r="C60" s="160"/>
      <c r="D60" s="161" t="s">
        <v>88</v>
      </c>
      <c r="E60" s="162"/>
      <c r="F60" s="162"/>
      <c r="G60" s="162"/>
      <c r="H60" s="162"/>
      <c r="I60" s="163"/>
      <c r="J60" s="164">
        <f>J90</f>
        <v>0</v>
      </c>
      <c r="K60" s="160"/>
      <c r="L60" s="165"/>
    </row>
    <row r="61" s="8" customFormat="1" ht="19.92" customHeight="1">
      <c r="B61" s="166"/>
      <c r="C61" s="167"/>
      <c r="D61" s="168" t="s">
        <v>89</v>
      </c>
      <c r="E61" s="169"/>
      <c r="F61" s="169"/>
      <c r="G61" s="169"/>
      <c r="H61" s="169"/>
      <c r="I61" s="170"/>
      <c r="J61" s="171">
        <f>J91</f>
        <v>0</v>
      </c>
      <c r="K61" s="167"/>
      <c r="L61" s="172"/>
    </row>
    <row r="62" s="8" customFormat="1" ht="19.92" customHeight="1">
      <c r="B62" s="166"/>
      <c r="C62" s="167"/>
      <c r="D62" s="168" t="s">
        <v>90</v>
      </c>
      <c r="E62" s="169"/>
      <c r="F62" s="169"/>
      <c r="G62" s="169"/>
      <c r="H62" s="169"/>
      <c r="I62" s="170"/>
      <c r="J62" s="171">
        <f>J135</f>
        <v>0</v>
      </c>
      <c r="K62" s="167"/>
      <c r="L62" s="172"/>
    </row>
    <row r="63" s="8" customFormat="1" ht="19.92" customHeight="1">
      <c r="B63" s="166"/>
      <c r="C63" s="167"/>
      <c r="D63" s="168" t="s">
        <v>91</v>
      </c>
      <c r="E63" s="169"/>
      <c r="F63" s="169"/>
      <c r="G63" s="169"/>
      <c r="H63" s="169"/>
      <c r="I63" s="170"/>
      <c r="J63" s="171">
        <f>J176</f>
        <v>0</v>
      </c>
      <c r="K63" s="167"/>
      <c r="L63" s="172"/>
    </row>
    <row r="64" s="8" customFormat="1" ht="19.92" customHeight="1">
      <c r="B64" s="166"/>
      <c r="C64" s="167"/>
      <c r="D64" s="168" t="s">
        <v>92</v>
      </c>
      <c r="E64" s="169"/>
      <c r="F64" s="169"/>
      <c r="G64" s="169"/>
      <c r="H64" s="169"/>
      <c r="I64" s="170"/>
      <c r="J64" s="171">
        <f>J219</f>
        <v>0</v>
      </c>
      <c r="K64" s="167"/>
      <c r="L64" s="172"/>
    </row>
    <row r="65" s="8" customFormat="1" ht="19.92" customHeight="1">
      <c r="B65" s="166"/>
      <c r="C65" s="167"/>
      <c r="D65" s="168" t="s">
        <v>93</v>
      </c>
      <c r="E65" s="169"/>
      <c r="F65" s="169"/>
      <c r="G65" s="169"/>
      <c r="H65" s="169"/>
      <c r="I65" s="170"/>
      <c r="J65" s="171">
        <f>J230</f>
        <v>0</v>
      </c>
      <c r="K65" s="167"/>
      <c r="L65" s="172"/>
    </row>
    <row r="66" s="7" customFormat="1" ht="24.96" customHeight="1">
      <c r="B66" s="159"/>
      <c r="C66" s="160"/>
      <c r="D66" s="161" t="s">
        <v>94</v>
      </c>
      <c r="E66" s="162"/>
      <c r="F66" s="162"/>
      <c r="G66" s="162"/>
      <c r="H66" s="162"/>
      <c r="I66" s="163"/>
      <c r="J66" s="164">
        <f>J232</f>
        <v>0</v>
      </c>
      <c r="K66" s="160"/>
      <c r="L66" s="165"/>
    </row>
    <row r="67" s="8" customFormat="1" ht="19.92" customHeight="1">
      <c r="B67" s="166"/>
      <c r="C67" s="167"/>
      <c r="D67" s="168" t="s">
        <v>95</v>
      </c>
      <c r="E67" s="169"/>
      <c r="F67" s="169"/>
      <c r="G67" s="169"/>
      <c r="H67" s="169"/>
      <c r="I67" s="170"/>
      <c r="J67" s="171">
        <f>J233</f>
        <v>0</v>
      </c>
      <c r="K67" s="167"/>
      <c r="L67" s="172"/>
    </row>
    <row r="68" s="8" customFormat="1" ht="19.92" customHeight="1">
      <c r="B68" s="166"/>
      <c r="C68" s="167"/>
      <c r="D68" s="168" t="s">
        <v>96</v>
      </c>
      <c r="E68" s="169"/>
      <c r="F68" s="169"/>
      <c r="G68" s="169"/>
      <c r="H68" s="169"/>
      <c r="I68" s="170"/>
      <c r="J68" s="171">
        <f>J237</f>
        <v>0</v>
      </c>
      <c r="K68" s="167"/>
      <c r="L68" s="172"/>
    </row>
    <row r="69" s="7" customFormat="1" ht="24.96" customHeight="1">
      <c r="B69" s="159"/>
      <c r="C69" s="160"/>
      <c r="D69" s="161" t="s">
        <v>97</v>
      </c>
      <c r="E69" s="162"/>
      <c r="F69" s="162"/>
      <c r="G69" s="162"/>
      <c r="H69" s="162"/>
      <c r="I69" s="163"/>
      <c r="J69" s="164">
        <f>J239</f>
        <v>0</v>
      </c>
      <c r="K69" s="160"/>
      <c r="L69" s="165"/>
    </row>
    <row r="70" s="1" customFormat="1" ht="21.84" customHeight="1">
      <c r="B70" s="36"/>
      <c r="C70" s="37"/>
      <c r="D70" s="37"/>
      <c r="E70" s="37"/>
      <c r="F70" s="37"/>
      <c r="G70" s="37"/>
      <c r="H70" s="37"/>
      <c r="I70" s="125"/>
      <c r="J70" s="37"/>
      <c r="K70" s="37"/>
      <c r="L70" s="41"/>
    </row>
    <row r="71" s="1" customFormat="1" ht="6.96" customHeight="1">
      <c r="B71" s="55"/>
      <c r="C71" s="56"/>
      <c r="D71" s="56"/>
      <c r="E71" s="56"/>
      <c r="F71" s="56"/>
      <c r="G71" s="56"/>
      <c r="H71" s="56"/>
      <c r="I71" s="149"/>
      <c r="J71" s="56"/>
      <c r="K71" s="56"/>
      <c r="L71" s="41"/>
    </row>
    <row r="75" s="1" customFormat="1" ht="6.96" customHeight="1">
      <c r="B75" s="57"/>
      <c r="C75" s="58"/>
      <c r="D75" s="58"/>
      <c r="E75" s="58"/>
      <c r="F75" s="58"/>
      <c r="G75" s="58"/>
      <c r="H75" s="58"/>
      <c r="I75" s="152"/>
      <c r="J75" s="58"/>
      <c r="K75" s="58"/>
      <c r="L75" s="41"/>
    </row>
    <row r="76" s="1" customFormat="1" ht="24.96" customHeight="1">
      <c r="B76" s="36"/>
      <c r="C76" s="21" t="s">
        <v>98</v>
      </c>
      <c r="D76" s="37"/>
      <c r="E76" s="37"/>
      <c r="F76" s="37"/>
      <c r="G76" s="37"/>
      <c r="H76" s="37"/>
      <c r="I76" s="125"/>
      <c r="J76" s="37"/>
      <c r="K76" s="37"/>
      <c r="L76" s="41"/>
    </row>
    <row r="77" s="1" customFormat="1" ht="6.96" customHeight="1">
      <c r="B77" s="36"/>
      <c r="C77" s="37"/>
      <c r="D77" s="37"/>
      <c r="E77" s="37"/>
      <c r="F77" s="37"/>
      <c r="G77" s="37"/>
      <c r="H77" s="37"/>
      <c r="I77" s="125"/>
      <c r="J77" s="37"/>
      <c r="K77" s="37"/>
      <c r="L77" s="41"/>
    </row>
    <row r="78" s="1" customFormat="1" ht="12" customHeight="1">
      <c r="B78" s="36"/>
      <c r="C78" s="30" t="s">
        <v>15</v>
      </c>
      <c r="D78" s="37"/>
      <c r="E78" s="37"/>
      <c r="F78" s="37"/>
      <c r="G78" s="37"/>
      <c r="H78" s="37"/>
      <c r="I78" s="125"/>
      <c r="J78" s="37"/>
      <c r="K78" s="37"/>
      <c r="L78" s="41"/>
    </row>
    <row r="79" s="1" customFormat="1" ht="16.5" customHeight="1">
      <c r="B79" s="36"/>
      <c r="C79" s="37"/>
      <c r="D79" s="37"/>
      <c r="E79" s="153" t="str">
        <f>E7</f>
        <v>Ostrov, ul.Družební</v>
      </c>
      <c r="F79" s="30"/>
      <c r="G79" s="30"/>
      <c r="H79" s="30"/>
      <c r="I79" s="125"/>
      <c r="J79" s="37"/>
      <c r="K79" s="37"/>
      <c r="L79" s="41"/>
    </row>
    <row r="80" s="1" customFormat="1" ht="12" customHeight="1">
      <c r="B80" s="36"/>
      <c r="C80" s="30" t="s">
        <v>81</v>
      </c>
      <c r="D80" s="37"/>
      <c r="E80" s="37"/>
      <c r="F80" s="37"/>
      <c r="G80" s="37"/>
      <c r="H80" s="37"/>
      <c r="I80" s="125"/>
      <c r="J80" s="37"/>
      <c r="K80" s="37"/>
      <c r="L80" s="41"/>
    </row>
    <row r="81" s="1" customFormat="1" ht="16.5" customHeight="1">
      <c r="B81" s="36"/>
      <c r="C81" s="37"/>
      <c r="D81" s="37"/>
      <c r="E81" s="62" t="str">
        <f>E9</f>
        <v>01 - obnova konstrukcí parkovacích ploch</v>
      </c>
      <c r="F81" s="37"/>
      <c r="G81" s="37"/>
      <c r="H81" s="37"/>
      <c r="I81" s="125"/>
      <c r="J81" s="37"/>
      <c r="K81" s="37"/>
      <c r="L81" s="41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25"/>
      <c r="J82" s="37"/>
      <c r="K82" s="37"/>
      <c r="L82" s="41"/>
    </row>
    <row r="83" s="1" customFormat="1" ht="12" customHeight="1">
      <c r="B83" s="36"/>
      <c r="C83" s="30" t="s">
        <v>19</v>
      </c>
      <c r="D83" s="37"/>
      <c r="E83" s="37"/>
      <c r="F83" s="25" t="str">
        <f>F12</f>
        <v xml:space="preserve"> </v>
      </c>
      <c r="G83" s="37"/>
      <c r="H83" s="37"/>
      <c r="I83" s="127" t="s">
        <v>21</v>
      </c>
      <c r="J83" s="65" t="str">
        <f>IF(J12="","",J12)</f>
        <v>11. 4. 2019</v>
      </c>
      <c r="K83" s="37"/>
      <c r="L83" s="41"/>
    </row>
    <row r="84" s="1" customFormat="1" ht="6.96" customHeight="1">
      <c r="B84" s="36"/>
      <c r="C84" s="37"/>
      <c r="D84" s="37"/>
      <c r="E84" s="37"/>
      <c r="F84" s="37"/>
      <c r="G84" s="37"/>
      <c r="H84" s="37"/>
      <c r="I84" s="125"/>
      <c r="J84" s="37"/>
      <c r="K84" s="37"/>
      <c r="L84" s="41"/>
    </row>
    <row r="85" s="1" customFormat="1" ht="24.9" customHeight="1">
      <c r="B85" s="36"/>
      <c r="C85" s="30" t="s">
        <v>23</v>
      </c>
      <c r="D85" s="37"/>
      <c r="E85" s="37"/>
      <c r="F85" s="25" t="str">
        <f>E15</f>
        <v>MěÚ Ostrov, OSMM</v>
      </c>
      <c r="G85" s="37"/>
      <c r="H85" s="37"/>
      <c r="I85" s="127" t="s">
        <v>29</v>
      </c>
      <c r="J85" s="34" t="str">
        <f>E21</f>
        <v>Ing.M.Kohout, A Kuželová, IMK Ostrov</v>
      </c>
      <c r="K85" s="37"/>
      <c r="L85" s="41"/>
    </row>
    <row r="86" s="1" customFormat="1" ht="24.9" customHeight="1">
      <c r="B86" s="36"/>
      <c r="C86" s="30" t="s">
        <v>27</v>
      </c>
      <c r="D86" s="37"/>
      <c r="E86" s="37"/>
      <c r="F86" s="25" t="str">
        <f>IF(E18="","",E18)</f>
        <v>Vyplň údaj</v>
      </c>
      <c r="G86" s="37"/>
      <c r="H86" s="37"/>
      <c r="I86" s="127" t="s">
        <v>32</v>
      </c>
      <c r="J86" s="34" t="str">
        <f>E24</f>
        <v>Neubauerová Soňa, SK-Projekt Ostrov</v>
      </c>
      <c r="K86" s="37"/>
      <c r="L86" s="41"/>
    </row>
    <row r="87" s="1" customFormat="1" ht="10.32" customHeight="1">
      <c r="B87" s="36"/>
      <c r="C87" s="37"/>
      <c r="D87" s="37"/>
      <c r="E87" s="37"/>
      <c r="F87" s="37"/>
      <c r="G87" s="37"/>
      <c r="H87" s="37"/>
      <c r="I87" s="125"/>
      <c r="J87" s="37"/>
      <c r="K87" s="37"/>
      <c r="L87" s="41"/>
    </row>
    <row r="88" s="9" customFormat="1" ht="29.28" customHeight="1">
      <c r="B88" s="173"/>
      <c r="C88" s="174" t="s">
        <v>99</v>
      </c>
      <c r="D88" s="175" t="s">
        <v>54</v>
      </c>
      <c r="E88" s="175" t="s">
        <v>50</v>
      </c>
      <c r="F88" s="175" t="s">
        <v>51</v>
      </c>
      <c r="G88" s="175" t="s">
        <v>100</v>
      </c>
      <c r="H88" s="175" t="s">
        <v>101</v>
      </c>
      <c r="I88" s="176" t="s">
        <v>102</v>
      </c>
      <c r="J88" s="177" t="s">
        <v>85</v>
      </c>
      <c r="K88" s="178" t="s">
        <v>103</v>
      </c>
      <c r="L88" s="179"/>
      <c r="M88" s="86" t="s">
        <v>1</v>
      </c>
      <c r="N88" s="87" t="s">
        <v>39</v>
      </c>
      <c r="O88" s="87" t="s">
        <v>104</v>
      </c>
      <c r="P88" s="87" t="s">
        <v>105</v>
      </c>
      <c r="Q88" s="87" t="s">
        <v>106</v>
      </c>
      <c r="R88" s="87" t="s">
        <v>107</v>
      </c>
      <c r="S88" s="87" t="s">
        <v>108</v>
      </c>
      <c r="T88" s="88" t="s">
        <v>109</v>
      </c>
    </row>
    <row r="89" s="1" customFormat="1" ht="22.8" customHeight="1">
      <c r="B89" s="36"/>
      <c r="C89" s="93" t="s">
        <v>110</v>
      </c>
      <c r="D89" s="37"/>
      <c r="E89" s="37"/>
      <c r="F89" s="37"/>
      <c r="G89" s="37"/>
      <c r="H89" s="37"/>
      <c r="I89" s="125"/>
      <c r="J89" s="180">
        <f>BK89</f>
        <v>0</v>
      </c>
      <c r="K89" s="37"/>
      <c r="L89" s="41"/>
      <c r="M89" s="89"/>
      <c r="N89" s="90"/>
      <c r="O89" s="90"/>
      <c r="P89" s="181">
        <f>P90+P232+P239</f>
        <v>0</v>
      </c>
      <c r="Q89" s="90"/>
      <c r="R89" s="181">
        <f>R90+R232+R239</f>
        <v>29.707648999999996</v>
      </c>
      <c r="S89" s="90"/>
      <c r="T89" s="182">
        <f>T90+T232+T239</f>
        <v>77.659400000000005</v>
      </c>
      <c r="AT89" s="15" t="s">
        <v>68</v>
      </c>
      <c r="AU89" s="15" t="s">
        <v>87</v>
      </c>
      <c r="BK89" s="183">
        <f>BK90+BK232+BK239</f>
        <v>0</v>
      </c>
    </row>
    <row r="90" s="10" customFormat="1" ht="25.92" customHeight="1">
      <c r="B90" s="184"/>
      <c r="C90" s="185"/>
      <c r="D90" s="186" t="s">
        <v>68</v>
      </c>
      <c r="E90" s="187" t="s">
        <v>111</v>
      </c>
      <c r="F90" s="187" t="s">
        <v>112</v>
      </c>
      <c r="G90" s="185"/>
      <c r="H90" s="185"/>
      <c r="I90" s="188"/>
      <c r="J90" s="189">
        <f>BK90</f>
        <v>0</v>
      </c>
      <c r="K90" s="185"/>
      <c r="L90" s="190"/>
      <c r="M90" s="191"/>
      <c r="N90" s="192"/>
      <c r="O90" s="192"/>
      <c r="P90" s="193">
        <f>P91+P135+P176+P219+P230</f>
        <v>0</v>
      </c>
      <c r="Q90" s="192"/>
      <c r="R90" s="193">
        <f>R91+R135+R176+R219+R230</f>
        <v>29.449648999999997</v>
      </c>
      <c r="S90" s="192"/>
      <c r="T90" s="194">
        <f>T91+T135+T176+T219+T230</f>
        <v>77.659400000000005</v>
      </c>
      <c r="AR90" s="195" t="s">
        <v>77</v>
      </c>
      <c r="AT90" s="196" t="s">
        <v>68</v>
      </c>
      <c r="AU90" s="196" t="s">
        <v>69</v>
      </c>
      <c r="AY90" s="195" t="s">
        <v>113</v>
      </c>
      <c r="BK90" s="197">
        <f>BK91+BK135+BK176+BK219+BK230</f>
        <v>0</v>
      </c>
    </row>
    <row r="91" s="10" customFormat="1" ht="22.8" customHeight="1">
      <c r="B91" s="184"/>
      <c r="C91" s="185"/>
      <c r="D91" s="186" t="s">
        <v>68</v>
      </c>
      <c r="E91" s="198" t="s">
        <v>77</v>
      </c>
      <c r="F91" s="198" t="s">
        <v>114</v>
      </c>
      <c r="G91" s="185"/>
      <c r="H91" s="185"/>
      <c r="I91" s="188"/>
      <c r="J91" s="199">
        <f>BK91</f>
        <v>0</v>
      </c>
      <c r="K91" s="185"/>
      <c r="L91" s="190"/>
      <c r="M91" s="191"/>
      <c r="N91" s="192"/>
      <c r="O91" s="192"/>
      <c r="P91" s="193">
        <f>SUM(P92:P134)</f>
        <v>0</v>
      </c>
      <c r="Q91" s="192"/>
      <c r="R91" s="193">
        <f>SUM(R92:R134)</f>
        <v>0.0050300000000000006</v>
      </c>
      <c r="S91" s="192"/>
      <c r="T91" s="194">
        <f>SUM(T92:T134)</f>
        <v>0</v>
      </c>
      <c r="AR91" s="195" t="s">
        <v>77</v>
      </c>
      <c r="AT91" s="196" t="s">
        <v>68</v>
      </c>
      <c r="AU91" s="196" t="s">
        <v>77</v>
      </c>
      <c r="AY91" s="195" t="s">
        <v>113</v>
      </c>
      <c r="BK91" s="197">
        <f>SUM(BK92:BK134)</f>
        <v>0</v>
      </c>
    </row>
    <row r="92" s="1" customFormat="1" ht="16.5" customHeight="1">
      <c r="B92" s="36"/>
      <c r="C92" s="200" t="s">
        <v>77</v>
      </c>
      <c r="D92" s="200" t="s">
        <v>115</v>
      </c>
      <c r="E92" s="201" t="s">
        <v>116</v>
      </c>
      <c r="F92" s="202" t="s">
        <v>117</v>
      </c>
      <c r="G92" s="203" t="s">
        <v>118</v>
      </c>
      <c r="H92" s="204">
        <v>1</v>
      </c>
      <c r="I92" s="205"/>
      <c r="J92" s="204">
        <f>ROUND(I92*H92,2)</f>
        <v>0</v>
      </c>
      <c r="K92" s="202" t="s">
        <v>119</v>
      </c>
      <c r="L92" s="41"/>
      <c r="M92" s="206" t="s">
        <v>1</v>
      </c>
      <c r="N92" s="207" t="s">
        <v>40</v>
      </c>
      <c r="O92" s="77"/>
      <c r="P92" s="208">
        <f>O92*H92</f>
        <v>0</v>
      </c>
      <c r="Q92" s="208">
        <v>9.0000000000000006E-05</v>
      </c>
      <c r="R92" s="208">
        <f>Q92*H92</f>
        <v>9.0000000000000006E-05</v>
      </c>
      <c r="S92" s="208">
        <v>0</v>
      </c>
      <c r="T92" s="209">
        <f>S92*H92</f>
        <v>0</v>
      </c>
      <c r="AR92" s="15" t="s">
        <v>120</v>
      </c>
      <c r="AT92" s="15" t="s">
        <v>115</v>
      </c>
      <c r="AU92" s="15" t="s">
        <v>79</v>
      </c>
      <c r="AY92" s="15" t="s">
        <v>113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5" t="s">
        <v>77</v>
      </c>
      <c r="BK92" s="210">
        <f>ROUND(I92*H92,2)</f>
        <v>0</v>
      </c>
      <c r="BL92" s="15" t="s">
        <v>120</v>
      </c>
      <c r="BM92" s="15" t="s">
        <v>121</v>
      </c>
    </row>
    <row r="93" s="1" customFormat="1" ht="16.5" customHeight="1">
      <c r="B93" s="36"/>
      <c r="C93" s="200" t="s">
        <v>79</v>
      </c>
      <c r="D93" s="200" t="s">
        <v>115</v>
      </c>
      <c r="E93" s="201" t="s">
        <v>122</v>
      </c>
      <c r="F93" s="202" t="s">
        <v>123</v>
      </c>
      <c r="G93" s="203" t="s">
        <v>118</v>
      </c>
      <c r="H93" s="204">
        <v>1</v>
      </c>
      <c r="I93" s="205"/>
      <c r="J93" s="204">
        <f>ROUND(I93*H93,2)</f>
        <v>0</v>
      </c>
      <c r="K93" s="202" t="s">
        <v>119</v>
      </c>
      <c r="L93" s="41"/>
      <c r="M93" s="206" t="s">
        <v>1</v>
      </c>
      <c r="N93" s="207" t="s">
        <v>40</v>
      </c>
      <c r="O93" s="77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AR93" s="15" t="s">
        <v>120</v>
      </c>
      <c r="AT93" s="15" t="s">
        <v>115</v>
      </c>
      <c r="AU93" s="15" t="s">
        <v>79</v>
      </c>
      <c r="AY93" s="15" t="s">
        <v>113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5" t="s">
        <v>77</v>
      </c>
      <c r="BK93" s="210">
        <f>ROUND(I93*H93,2)</f>
        <v>0</v>
      </c>
      <c r="BL93" s="15" t="s">
        <v>120</v>
      </c>
      <c r="BM93" s="15" t="s">
        <v>124</v>
      </c>
    </row>
    <row r="94" s="1" customFormat="1" ht="16.5" customHeight="1">
      <c r="B94" s="36"/>
      <c r="C94" s="200" t="s">
        <v>125</v>
      </c>
      <c r="D94" s="200" t="s">
        <v>115</v>
      </c>
      <c r="E94" s="201" t="s">
        <v>126</v>
      </c>
      <c r="F94" s="202" t="s">
        <v>127</v>
      </c>
      <c r="G94" s="203" t="s">
        <v>118</v>
      </c>
      <c r="H94" s="204">
        <v>1</v>
      </c>
      <c r="I94" s="205"/>
      <c r="J94" s="204">
        <f>ROUND(I94*H94,2)</f>
        <v>0</v>
      </c>
      <c r="K94" s="202" t="s">
        <v>119</v>
      </c>
      <c r="L94" s="41"/>
      <c r="M94" s="206" t="s">
        <v>1</v>
      </c>
      <c r="N94" s="207" t="s">
        <v>40</v>
      </c>
      <c r="O94" s="77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AR94" s="15" t="s">
        <v>120</v>
      </c>
      <c r="AT94" s="15" t="s">
        <v>115</v>
      </c>
      <c r="AU94" s="15" t="s">
        <v>79</v>
      </c>
      <c r="AY94" s="15" t="s">
        <v>113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5" t="s">
        <v>77</v>
      </c>
      <c r="BK94" s="210">
        <f>ROUND(I94*H94,2)</f>
        <v>0</v>
      </c>
      <c r="BL94" s="15" t="s">
        <v>120</v>
      </c>
      <c r="BM94" s="15" t="s">
        <v>128</v>
      </c>
    </row>
    <row r="95" s="1" customFormat="1" ht="16.5" customHeight="1">
      <c r="B95" s="36"/>
      <c r="C95" s="200" t="s">
        <v>120</v>
      </c>
      <c r="D95" s="200" t="s">
        <v>115</v>
      </c>
      <c r="E95" s="201" t="s">
        <v>129</v>
      </c>
      <c r="F95" s="202" t="s">
        <v>130</v>
      </c>
      <c r="G95" s="203" t="s">
        <v>118</v>
      </c>
      <c r="H95" s="204">
        <v>5</v>
      </c>
      <c r="I95" s="205"/>
      <c r="J95" s="204">
        <f>ROUND(I95*H95,2)</f>
        <v>0</v>
      </c>
      <c r="K95" s="202" t="s">
        <v>119</v>
      </c>
      <c r="L95" s="41"/>
      <c r="M95" s="206" t="s">
        <v>1</v>
      </c>
      <c r="N95" s="207" t="s">
        <v>40</v>
      </c>
      <c r="O95" s="77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AR95" s="15" t="s">
        <v>120</v>
      </c>
      <c r="AT95" s="15" t="s">
        <v>115</v>
      </c>
      <c r="AU95" s="15" t="s">
        <v>79</v>
      </c>
      <c r="AY95" s="15" t="s">
        <v>113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5" t="s">
        <v>77</v>
      </c>
      <c r="BK95" s="210">
        <f>ROUND(I95*H95,2)</f>
        <v>0</v>
      </c>
      <c r="BL95" s="15" t="s">
        <v>120</v>
      </c>
      <c r="BM95" s="15" t="s">
        <v>131</v>
      </c>
    </row>
    <row r="96" s="11" customFormat="1">
      <c r="B96" s="211"/>
      <c r="C96" s="212"/>
      <c r="D96" s="213" t="s">
        <v>132</v>
      </c>
      <c r="E96" s="214" t="s">
        <v>1</v>
      </c>
      <c r="F96" s="215" t="s">
        <v>133</v>
      </c>
      <c r="G96" s="212"/>
      <c r="H96" s="214" t="s">
        <v>1</v>
      </c>
      <c r="I96" s="216"/>
      <c r="J96" s="212"/>
      <c r="K96" s="212"/>
      <c r="L96" s="217"/>
      <c r="M96" s="218"/>
      <c r="N96" s="219"/>
      <c r="O96" s="219"/>
      <c r="P96" s="219"/>
      <c r="Q96" s="219"/>
      <c r="R96" s="219"/>
      <c r="S96" s="219"/>
      <c r="T96" s="220"/>
      <c r="AT96" s="221" t="s">
        <v>132</v>
      </c>
      <c r="AU96" s="221" t="s">
        <v>79</v>
      </c>
      <c r="AV96" s="11" t="s">
        <v>77</v>
      </c>
      <c r="AW96" s="11" t="s">
        <v>31</v>
      </c>
      <c r="AX96" s="11" t="s">
        <v>69</v>
      </c>
      <c r="AY96" s="221" t="s">
        <v>113</v>
      </c>
    </row>
    <row r="97" s="12" customFormat="1">
      <c r="B97" s="222"/>
      <c r="C97" s="223"/>
      <c r="D97" s="213" t="s">
        <v>132</v>
      </c>
      <c r="E97" s="224" t="s">
        <v>1</v>
      </c>
      <c r="F97" s="225" t="s">
        <v>134</v>
      </c>
      <c r="G97" s="223"/>
      <c r="H97" s="226">
        <v>5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AT97" s="232" t="s">
        <v>132</v>
      </c>
      <c r="AU97" s="232" t="s">
        <v>79</v>
      </c>
      <c r="AV97" s="12" t="s">
        <v>79</v>
      </c>
      <c r="AW97" s="12" t="s">
        <v>31</v>
      </c>
      <c r="AX97" s="12" t="s">
        <v>77</v>
      </c>
      <c r="AY97" s="232" t="s">
        <v>113</v>
      </c>
    </row>
    <row r="98" s="1" customFormat="1" ht="16.5" customHeight="1">
      <c r="B98" s="36"/>
      <c r="C98" s="200" t="s">
        <v>135</v>
      </c>
      <c r="D98" s="200" t="s">
        <v>115</v>
      </c>
      <c r="E98" s="201" t="s">
        <v>136</v>
      </c>
      <c r="F98" s="202" t="s">
        <v>137</v>
      </c>
      <c r="G98" s="203" t="s">
        <v>138</v>
      </c>
      <c r="H98" s="204">
        <v>0.34999999999999998</v>
      </c>
      <c r="I98" s="205"/>
      <c r="J98" s="204">
        <f>ROUND(I98*H98,2)</f>
        <v>0</v>
      </c>
      <c r="K98" s="202" t="s">
        <v>1</v>
      </c>
      <c r="L98" s="41"/>
      <c r="M98" s="206" t="s">
        <v>1</v>
      </c>
      <c r="N98" s="207" t="s">
        <v>40</v>
      </c>
      <c r="O98" s="77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AR98" s="15" t="s">
        <v>120</v>
      </c>
      <c r="AT98" s="15" t="s">
        <v>115</v>
      </c>
      <c r="AU98" s="15" t="s">
        <v>79</v>
      </c>
      <c r="AY98" s="15" t="s">
        <v>113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5" t="s">
        <v>77</v>
      </c>
      <c r="BK98" s="210">
        <f>ROUND(I98*H98,2)</f>
        <v>0</v>
      </c>
      <c r="BL98" s="15" t="s">
        <v>120</v>
      </c>
      <c r="BM98" s="15" t="s">
        <v>139</v>
      </c>
    </row>
    <row r="99" s="11" customFormat="1">
      <c r="B99" s="211"/>
      <c r="C99" s="212"/>
      <c r="D99" s="213" t="s">
        <v>132</v>
      </c>
      <c r="E99" s="214" t="s">
        <v>1</v>
      </c>
      <c r="F99" s="215" t="s">
        <v>140</v>
      </c>
      <c r="G99" s="212"/>
      <c r="H99" s="214" t="s">
        <v>1</v>
      </c>
      <c r="I99" s="216"/>
      <c r="J99" s="212"/>
      <c r="K99" s="212"/>
      <c r="L99" s="217"/>
      <c r="M99" s="218"/>
      <c r="N99" s="219"/>
      <c r="O99" s="219"/>
      <c r="P99" s="219"/>
      <c r="Q99" s="219"/>
      <c r="R99" s="219"/>
      <c r="S99" s="219"/>
      <c r="T99" s="220"/>
      <c r="AT99" s="221" t="s">
        <v>132</v>
      </c>
      <c r="AU99" s="221" t="s">
        <v>79</v>
      </c>
      <c r="AV99" s="11" t="s">
        <v>77</v>
      </c>
      <c r="AW99" s="11" t="s">
        <v>31</v>
      </c>
      <c r="AX99" s="11" t="s">
        <v>69</v>
      </c>
      <c r="AY99" s="221" t="s">
        <v>113</v>
      </c>
    </row>
    <row r="100" s="12" customFormat="1">
      <c r="B100" s="222"/>
      <c r="C100" s="223"/>
      <c r="D100" s="213" t="s">
        <v>132</v>
      </c>
      <c r="E100" s="224" t="s">
        <v>1</v>
      </c>
      <c r="F100" s="225" t="s">
        <v>141</v>
      </c>
      <c r="G100" s="223"/>
      <c r="H100" s="226">
        <v>0.34999999999999998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AT100" s="232" t="s">
        <v>132</v>
      </c>
      <c r="AU100" s="232" t="s">
        <v>79</v>
      </c>
      <c r="AV100" s="12" t="s">
        <v>79</v>
      </c>
      <c r="AW100" s="12" t="s">
        <v>31</v>
      </c>
      <c r="AX100" s="12" t="s">
        <v>77</v>
      </c>
      <c r="AY100" s="232" t="s">
        <v>113</v>
      </c>
    </row>
    <row r="101" s="1" customFormat="1" ht="16.5" customHeight="1">
      <c r="B101" s="36"/>
      <c r="C101" s="200" t="s">
        <v>142</v>
      </c>
      <c r="D101" s="200" t="s">
        <v>115</v>
      </c>
      <c r="E101" s="201" t="s">
        <v>143</v>
      </c>
      <c r="F101" s="202" t="s">
        <v>144</v>
      </c>
      <c r="G101" s="203" t="s">
        <v>145</v>
      </c>
      <c r="H101" s="204">
        <v>35</v>
      </c>
      <c r="I101" s="205"/>
      <c r="J101" s="204">
        <f>ROUND(I101*H101,2)</f>
        <v>0</v>
      </c>
      <c r="K101" s="202" t="s">
        <v>119</v>
      </c>
      <c r="L101" s="41"/>
      <c r="M101" s="206" t="s">
        <v>1</v>
      </c>
      <c r="N101" s="207" t="s">
        <v>40</v>
      </c>
      <c r="O101" s="77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9">
        <f>S101*H101</f>
        <v>0</v>
      </c>
      <c r="AR101" s="15" t="s">
        <v>120</v>
      </c>
      <c r="AT101" s="15" t="s">
        <v>115</v>
      </c>
      <c r="AU101" s="15" t="s">
        <v>79</v>
      </c>
      <c r="AY101" s="15" t="s">
        <v>113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5" t="s">
        <v>77</v>
      </c>
      <c r="BK101" s="210">
        <f>ROUND(I101*H101,2)</f>
        <v>0</v>
      </c>
      <c r="BL101" s="15" t="s">
        <v>120</v>
      </c>
      <c r="BM101" s="15" t="s">
        <v>146</v>
      </c>
    </row>
    <row r="102" s="11" customFormat="1">
      <c r="B102" s="211"/>
      <c r="C102" s="212"/>
      <c r="D102" s="213" t="s">
        <v>132</v>
      </c>
      <c r="E102" s="214" t="s">
        <v>1</v>
      </c>
      <c r="F102" s="215" t="s">
        <v>147</v>
      </c>
      <c r="G102" s="212"/>
      <c r="H102" s="214" t="s">
        <v>1</v>
      </c>
      <c r="I102" s="216"/>
      <c r="J102" s="212"/>
      <c r="K102" s="212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132</v>
      </c>
      <c r="AU102" s="221" t="s">
        <v>79</v>
      </c>
      <c r="AV102" s="11" t="s">
        <v>77</v>
      </c>
      <c r="AW102" s="11" t="s">
        <v>31</v>
      </c>
      <c r="AX102" s="11" t="s">
        <v>69</v>
      </c>
      <c r="AY102" s="221" t="s">
        <v>113</v>
      </c>
    </row>
    <row r="103" s="11" customFormat="1">
      <c r="B103" s="211"/>
      <c r="C103" s="212"/>
      <c r="D103" s="213" t="s">
        <v>132</v>
      </c>
      <c r="E103" s="214" t="s">
        <v>1</v>
      </c>
      <c r="F103" s="215" t="s">
        <v>148</v>
      </c>
      <c r="G103" s="212"/>
      <c r="H103" s="214" t="s">
        <v>1</v>
      </c>
      <c r="I103" s="216"/>
      <c r="J103" s="212"/>
      <c r="K103" s="212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132</v>
      </c>
      <c r="AU103" s="221" t="s">
        <v>79</v>
      </c>
      <c r="AV103" s="11" t="s">
        <v>77</v>
      </c>
      <c r="AW103" s="11" t="s">
        <v>31</v>
      </c>
      <c r="AX103" s="11" t="s">
        <v>69</v>
      </c>
      <c r="AY103" s="221" t="s">
        <v>113</v>
      </c>
    </row>
    <row r="104" s="12" customFormat="1">
      <c r="B104" s="222"/>
      <c r="C104" s="223"/>
      <c r="D104" s="213" t="s">
        <v>132</v>
      </c>
      <c r="E104" s="224" t="s">
        <v>1</v>
      </c>
      <c r="F104" s="225" t="s">
        <v>149</v>
      </c>
      <c r="G104" s="223"/>
      <c r="H104" s="226">
        <v>35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AT104" s="232" t="s">
        <v>132</v>
      </c>
      <c r="AU104" s="232" t="s">
        <v>79</v>
      </c>
      <c r="AV104" s="12" t="s">
        <v>79</v>
      </c>
      <c r="AW104" s="12" t="s">
        <v>31</v>
      </c>
      <c r="AX104" s="12" t="s">
        <v>77</v>
      </c>
      <c r="AY104" s="232" t="s">
        <v>113</v>
      </c>
    </row>
    <row r="105" s="1" customFormat="1" ht="16.5" customHeight="1">
      <c r="B105" s="36"/>
      <c r="C105" s="200" t="s">
        <v>150</v>
      </c>
      <c r="D105" s="200" t="s">
        <v>115</v>
      </c>
      <c r="E105" s="201" t="s">
        <v>151</v>
      </c>
      <c r="F105" s="202" t="s">
        <v>152</v>
      </c>
      <c r="G105" s="203" t="s">
        <v>145</v>
      </c>
      <c r="H105" s="204">
        <v>151</v>
      </c>
      <c r="I105" s="205"/>
      <c r="J105" s="204">
        <f>ROUND(I105*H105,2)</f>
        <v>0</v>
      </c>
      <c r="K105" s="202" t="s">
        <v>119</v>
      </c>
      <c r="L105" s="41"/>
      <c r="M105" s="206" t="s">
        <v>1</v>
      </c>
      <c r="N105" s="207" t="s">
        <v>40</v>
      </c>
      <c r="O105" s="77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AR105" s="15" t="s">
        <v>120</v>
      </c>
      <c r="AT105" s="15" t="s">
        <v>115</v>
      </c>
      <c r="AU105" s="15" t="s">
        <v>79</v>
      </c>
      <c r="AY105" s="15" t="s">
        <v>113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5" t="s">
        <v>77</v>
      </c>
      <c r="BK105" s="210">
        <f>ROUND(I105*H105,2)</f>
        <v>0</v>
      </c>
      <c r="BL105" s="15" t="s">
        <v>120</v>
      </c>
      <c r="BM105" s="15" t="s">
        <v>153</v>
      </c>
    </row>
    <row r="106" s="12" customFormat="1">
      <c r="B106" s="222"/>
      <c r="C106" s="223"/>
      <c r="D106" s="213" t="s">
        <v>132</v>
      </c>
      <c r="E106" s="224" t="s">
        <v>1</v>
      </c>
      <c r="F106" s="225" t="s">
        <v>154</v>
      </c>
      <c r="G106" s="223"/>
      <c r="H106" s="226">
        <v>141.53999999999999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AT106" s="232" t="s">
        <v>132</v>
      </c>
      <c r="AU106" s="232" t="s">
        <v>79</v>
      </c>
      <c r="AV106" s="12" t="s">
        <v>79</v>
      </c>
      <c r="AW106" s="12" t="s">
        <v>31</v>
      </c>
      <c r="AX106" s="12" t="s">
        <v>69</v>
      </c>
      <c r="AY106" s="232" t="s">
        <v>113</v>
      </c>
    </row>
    <row r="107" s="12" customFormat="1">
      <c r="B107" s="222"/>
      <c r="C107" s="223"/>
      <c r="D107" s="213" t="s">
        <v>132</v>
      </c>
      <c r="E107" s="224" t="s">
        <v>1</v>
      </c>
      <c r="F107" s="225" t="s">
        <v>155</v>
      </c>
      <c r="G107" s="223"/>
      <c r="H107" s="226">
        <v>3.3599999999999999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AT107" s="232" t="s">
        <v>132</v>
      </c>
      <c r="AU107" s="232" t="s">
        <v>79</v>
      </c>
      <c r="AV107" s="12" t="s">
        <v>79</v>
      </c>
      <c r="AW107" s="12" t="s">
        <v>31</v>
      </c>
      <c r="AX107" s="12" t="s">
        <v>69</v>
      </c>
      <c r="AY107" s="232" t="s">
        <v>113</v>
      </c>
    </row>
    <row r="108" s="12" customFormat="1">
      <c r="B108" s="222"/>
      <c r="C108" s="223"/>
      <c r="D108" s="213" t="s">
        <v>132</v>
      </c>
      <c r="E108" s="224" t="s">
        <v>1</v>
      </c>
      <c r="F108" s="225" t="s">
        <v>156</v>
      </c>
      <c r="G108" s="223"/>
      <c r="H108" s="226">
        <v>0.25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AT108" s="232" t="s">
        <v>132</v>
      </c>
      <c r="AU108" s="232" t="s">
        <v>79</v>
      </c>
      <c r="AV108" s="12" t="s">
        <v>79</v>
      </c>
      <c r="AW108" s="12" t="s">
        <v>31</v>
      </c>
      <c r="AX108" s="12" t="s">
        <v>69</v>
      </c>
      <c r="AY108" s="232" t="s">
        <v>113</v>
      </c>
    </row>
    <row r="109" s="12" customFormat="1">
      <c r="B109" s="222"/>
      <c r="C109" s="223"/>
      <c r="D109" s="213" t="s">
        <v>132</v>
      </c>
      <c r="E109" s="224" t="s">
        <v>1</v>
      </c>
      <c r="F109" s="225" t="s">
        <v>157</v>
      </c>
      <c r="G109" s="223"/>
      <c r="H109" s="226">
        <v>5.8499999999999996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AT109" s="232" t="s">
        <v>132</v>
      </c>
      <c r="AU109" s="232" t="s">
        <v>79</v>
      </c>
      <c r="AV109" s="12" t="s">
        <v>79</v>
      </c>
      <c r="AW109" s="12" t="s">
        <v>31</v>
      </c>
      <c r="AX109" s="12" t="s">
        <v>69</v>
      </c>
      <c r="AY109" s="232" t="s">
        <v>113</v>
      </c>
    </row>
    <row r="110" s="13" customFormat="1">
      <c r="B110" s="233"/>
      <c r="C110" s="234"/>
      <c r="D110" s="213" t="s">
        <v>132</v>
      </c>
      <c r="E110" s="235" t="s">
        <v>1</v>
      </c>
      <c r="F110" s="236" t="s">
        <v>158</v>
      </c>
      <c r="G110" s="234"/>
      <c r="H110" s="237">
        <v>151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132</v>
      </c>
      <c r="AU110" s="243" t="s">
        <v>79</v>
      </c>
      <c r="AV110" s="13" t="s">
        <v>120</v>
      </c>
      <c r="AW110" s="13" t="s">
        <v>31</v>
      </c>
      <c r="AX110" s="13" t="s">
        <v>77</v>
      </c>
      <c r="AY110" s="243" t="s">
        <v>113</v>
      </c>
    </row>
    <row r="111" s="1" customFormat="1" ht="16.5" customHeight="1">
      <c r="B111" s="36"/>
      <c r="C111" s="200" t="s">
        <v>159</v>
      </c>
      <c r="D111" s="200" t="s">
        <v>115</v>
      </c>
      <c r="E111" s="201" t="s">
        <v>160</v>
      </c>
      <c r="F111" s="202" t="s">
        <v>161</v>
      </c>
      <c r="G111" s="203" t="s">
        <v>145</v>
      </c>
      <c r="H111" s="204">
        <v>3</v>
      </c>
      <c r="I111" s="205"/>
      <c r="J111" s="204">
        <f>ROUND(I111*H111,2)</f>
        <v>0</v>
      </c>
      <c r="K111" s="202" t="s">
        <v>119</v>
      </c>
      <c r="L111" s="41"/>
      <c r="M111" s="206" t="s">
        <v>1</v>
      </c>
      <c r="N111" s="207" t="s">
        <v>40</v>
      </c>
      <c r="O111" s="77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AR111" s="15" t="s">
        <v>120</v>
      </c>
      <c r="AT111" s="15" t="s">
        <v>115</v>
      </c>
      <c r="AU111" s="15" t="s">
        <v>79</v>
      </c>
      <c r="AY111" s="15" t="s">
        <v>113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5" t="s">
        <v>77</v>
      </c>
      <c r="BK111" s="210">
        <f>ROUND(I111*H111,2)</f>
        <v>0</v>
      </c>
      <c r="BL111" s="15" t="s">
        <v>120</v>
      </c>
      <c r="BM111" s="15" t="s">
        <v>162</v>
      </c>
    </row>
    <row r="112" s="1" customFormat="1" ht="16.5" customHeight="1">
      <c r="B112" s="36"/>
      <c r="C112" s="200" t="s">
        <v>163</v>
      </c>
      <c r="D112" s="200" t="s">
        <v>115</v>
      </c>
      <c r="E112" s="201" t="s">
        <v>164</v>
      </c>
      <c r="F112" s="202" t="s">
        <v>165</v>
      </c>
      <c r="G112" s="203" t="s">
        <v>145</v>
      </c>
      <c r="H112" s="204">
        <v>13.800000000000001</v>
      </c>
      <c r="I112" s="205"/>
      <c r="J112" s="204">
        <f>ROUND(I112*H112,2)</f>
        <v>0</v>
      </c>
      <c r="K112" s="202" t="s">
        <v>119</v>
      </c>
      <c r="L112" s="41"/>
      <c r="M112" s="206" t="s">
        <v>1</v>
      </c>
      <c r="N112" s="207" t="s">
        <v>40</v>
      </c>
      <c r="O112" s="77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AR112" s="15" t="s">
        <v>120</v>
      </c>
      <c r="AT112" s="15" t="s">
        <v>115</v>
      </c>
      <c r="AU112" s="15" t="s">
        <v>79</v>
      </c>
      <c r="AY112" s="15" t="s">
        <v>113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5" t="s">
        <v>77</v>
      </c>
      <c r="BK112" s="210">
        <f>ROUND(I112*H112,2)</f>
        <v>0</v>
      </c>
      <c r="BL112" s="15" t="s">
        <v>120</v>
      </c>
      <c r="BM112" s="15" t="s">
        <v>166</v>
      </c>
    </row>
    <row r="113" s="11" customFormat="1">
      <c r="B113" s="211"/>
      <c r="C113" s="212"/>
      <c r="D113" s="213" t="s">
        <v>132</v>
      </c>
      <c r="E113" s="214" t="s">
        <v>1</v>
      </c>
      <c r="F113" s="215" t="s">
        <v>167</v>
      </c>
      <c r="G113" s="212"/>
      <c r="H113" s="214" t="s">
        <v>1</v>
      </c>
      <c r="I113" s="216"/>
      <c r="J113" s="212"/>
      <c r="K113" s="212"/>
      <c r="L113" s="217"/>
      <c r="M113" s="218"/>
      <c r="N113" s="219"/>
      <c r="O113" s="219"/>
      <c r="P113" s="219"/>
      <c r="Q113" s="219"/>
      <c r="R113" s="219"/>
      <c r="S113" s="219"/>
      <c r="T113" s="220"/>
      <c r="AT113" s="221" t="s">
        <v>132</v>
      </c>
      <c r="AU113" s="221" t="s">
        <v>79</v>
      </c>
      <c r="AV113" s="11" t="s">
        <v>77</v>
      </c>
      <c r="AW113" s="11" t="s">
        <v>31</v>
      </c>
      <c r="AX113" s="11" t="s">
        <v>69</v>
      </c>
      <c r="AY113" s="221" t="s">
        <v>113</v>
      </c>
    </row>
    <row r="114" s="11" customFormat="1">
      <c r="B114" s="211"/>
      <c r="C114" s="212"/>
      <c r="D114" s="213" t="s">
        <v>132</v>
      </c>
      <c r="E114" s="214" t="s">
        <v>1</v>
      </c>
      <c r="F114" s="215" t="s">
        <v>168</v>
      </c>
      <c r="G114" s="212"/>
      <c r="H114" s="214" t="s">
        <v>1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132</v>
      </c>
      <c r="AU114" s="221" t="s">
        <v>79</v>
      </c>
      <c r="AV114" s="11" t="s">
        <v>77</v>
      </c>
      <c r="AW114" s="11" t="s">
        <v>31</v>
      </c>
      <c r="AX114" s="11" t="s">
        <v>69</v>
      </c>
      <c r="AY114" s="221" t="s">
        <v>113</v>
      </c>
    </row>
    <row r="115" s="12" customFormat="1">
      <c r="B115" s="222"/>
      <c r="C115" s="223"/>
      <c r="D115" s="213" t="s">
        <v>132</v>
      </c>
      <c r="E115" s="224" t="s">
        <v>1</v>
      </c>
      <c r="F115" s="225" t="s">
        <v>169</v>
      </c>
      <c r="G115" s="223"/>
      <c r="H115" s="226">
        <v>13.800000000000001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AT115" s="232" t="s">
        <v>132</v>
      </c>
      <c r="AU115" s="232" t="s">
        <v>79</v>
      </c>
      <c r="AV115" s="12" t="s">
        <v>79</v>
      </c>
      <c r="AW115" s="12" t="s">
        <v>31</v>
      </c>
      <c r="AX115" s="12" t="s">
        <v>77</v>
      </c>
      <c r="AY115" s="232" t="s">
        <v>113</v>
      </c>
    </row>
    <row r="116" s="1" customFormat="1" ht="16.5" customHeight="1">
      <c r="B116" s="36"/>
      <c r="C116" s="200" t="s">
        <v>170</v>
      </c>
      <c r="D116" s="200" t="s">
        <v>115</v>
      </c>
      <c r="E116" s="201" t="s">
        <v>171</v>
      </c>
      <c r="F116" s="202" t="s">
        <v>172</v>
      </c>
      <c r="G116" s="203" t="s">
        <v>145</v>
      </c>
      <c r="H116" s="204">
        <v>152</v>
      </c>
      <c r="I116" s="205"/>
      <c r="J116" s="204">
        <f>ROUND(I116*H116,2)</f>
        <v>0</v>
      </c>
      <c r="K116" s="202" t="s">
        <v>119</v>
      </c>
      <c r="L116" s="41"/>
      <c r="M116" s="206" t="s">
        <v>1</v>
      </c>
      <c r="N116" s="207" t="s">
        <v>40</v>
      </c>
      <c r="O116" s="77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AR116" s="15" t="s">
        <v>120</v>
      </c>
      <c r="AT116" s="15" t="s">
        <v>115</v>
      </c>
      <c r="AU116" s="15" t="s">
        <v>79</v>
      </c>
      <c r="AY116" s="15" t="s">
        <v>113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5" t="s">
        <v>77</v>
      </c>
      <c r="BK116" s="210">
        <f>ROUND(I116*H116,2)</f>
        <v>0</v>
      </c>
      <c r="BL116" s="15" t="s">
        <v>120</v>
      </c>
      <c r="BM116" s="15" t="s">
        <v>173</v>
      </c>
    </row>
    <row r="117" s="11" customFormat="1">
      <c r="B117" s="211"/>
      <c r="C117" s="212"/>
      <c r="D117" s="213" t="s">
        <v>132</v>
      </c>
      <c r="E117" s="214" t="s">
        <v>1</v>
      </c>
      <c r="F117" s="215" t="s">
        <v>174</v>
      </c>
      <c r="G117" s="212"/>
      <c r="H117" s="214" t="s">
        <v>1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132</v>
      </c>
      <c r="AU117" s="221" t="s">
        <v>79</v>
      </c>
      <c r="AV117" s="11" t="s">
        <v>77</v>
      </c>
      <c r="AW117" s="11" t="s">
        <v>31</v>
      </c>
      <c r="AX117" s="11" t="s">
        <v>69</v>
      </c>
      <c r="AY117" s="221" t="s">
        <v>113</v>
      </c>
    </row>
    <row r="118" s="12" customFormat="1">
      <c r="B118" s="222"/>
      <c r="C118" s="223"/>
      <c r="D118" s="213" t="s">
        <v>132</v>
      </c>
      <c r="E118" s="224" t="s">
        <v>1</v>
      </c>
      <c r="F118" s="225" t="s">
        <v>175</v>
      </c>
      <c r="G118" s="223"/>
      <c r="H118" s="226">
        <v>152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AT118" s="232" t="s">
        <v>132</v>
      </c>
      <c r="AU118" s="232" t="s">
        <v>79</v>
      </c>
      <c r="AV118" s="12" t="s">
        <v>79</v>
      </c>
      <c r="AW118" s="12" t="s">
        <v>31</v>
      </c>
      <c r="AX118" s="12" t="s">
        <v>77</v>
      </c>
      <c r="AY118" s="232" t="s">
        <v>113</v>
      </c>
    </row>
    <row r="119" s="1" customFormat="1" ht="16.5" customHeight="1">
      <c r="B119" s="36"/>
      <c r="C119" s="200" t="s">
        <v>176</v>
      </c>
      <c r="D119" s="200" t="s">
        <v>115</v>
      </c>
      <c r="E119" s="201" t="s">
        <v>177</v>
      </c>
      <c r="F119" s="202" t="s">
        <v>178</v>
      </c>
      <c r="G119" s="203" t="s">
        <v>145</v>
      </c>
      <c r="H119" s="204">
        <v>152</v>
      </c>
      <c r="I119" s="205"/>
      <c r="J119" s="204">
        <f>ROUND(I119*H119,2)</f>
        <v>0</v>
      </c>
      <c r="K119" s="202" t="s">
        <v>119</v>
      </c>
      <c r="L119" s="41"/>
      <c r="M119" s="206" t="s">
        <v>1</v>
      </c>
      <c r="N119" s="207" t="s">
        <v>40</v>
      </c>
      <c r="O119" s="77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AR119" s="15" t="s">
        <v>120</v>
      </c>
      <c r="AT119" s="15" t="s">
        <v>115</v>
      </c>
      <c r="AU119" s="15" t="s">
        <v>79</v>
      </c>
      <c r="AY119" s="15" t="s">
        <v>113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5" t="s">
        <v>77</v>
      </c>
      <c r="BK119" s="210">
        <f>ROUND(I119*H119,2)</f>
        <v>0</v>
      </c>
      <c r="BL119" s="15" t="s">
        <v>120</v>
      </c>
      <c r="BM119" s="15" t="s">
        <v>179</v>
      </c>
    </row>
    <row r="120" s="1" customFormat="1" ht="16.5" customHeight="1">
      <c r="B120" s="36"/>
      <c r="C120" s="200" t="s">
        <v>180</v>
      </c>
      <c r="D120" s="200" t="s">
        <v>115</v>
      </c>
      <c r="E120" s="201" t="s">
        <v>181</v>
      </c>
      <c r="F120" s="202" t="s">
        <v>182</v>
      </c>
      <c r="G120" s="203" t="s">
        <v>138</v>
      </c>
      <c r="H120" s="204">
        <v>258.39999999999998</v>
      </c>
      <c r="I120" s="205"/>
      <c r="J120" s="204">
        <f>ROUND(I120*H120,2)</f>
        <v>0</v>
      </c>
      <c r="K120" s="202" t="s">
        <v>119</v>
      </c>
      <c r="L120" s="41"/>
      <c r="M120" s="206" t="s">
        <v>1</v>
      </c>
      <c r="N120" s="207" t="s">
        <v>40</v>
      </c>
      <c r="O120" s="77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AR120" s="15" t="s">
        <v>120</v>
      </c>
      <c r="AT120" s="15" t="s">
        <v>115</v>
      </c>
      <c r="AU120" s="15" t="s">
        <v>79</v>
      </c>
      <c r="AY120" s="15" t="s">
        <v>113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5" t="s">
        <v>77</v>
      </c>
      <c r="BK120" s="210">
        <f>ROUND(I120*H120,2)</f>
        <v>0</v>
      </c>
      <c r="BL120" s="15" t="s">
        <v>120</v>
      </c>
      <c r="BM120" s="15" t="s">
        <v>183</v>
      </c>
    </row>
    <row r="121" s="12" customFormat="1">
      <c r="B121" s="222"/>
      <c r="C121" s="223"/>
      <c r="D121" s="213" t="s">
        <v>132</v>
      </c>
      <c r="E121" s="224" t="s">
        <v>1</v>
      </c>
      <c r="F121" s="225" t="s">
        <v>184</v>
      </c>
      <c r="G121" s="223"/>
      <c r="H121" s="226">
        <v>258.39999999999998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AT121" s="232" t="s">
        <v>132</v>
      </c>
      <c r="AU121" s="232" t="s">
        <v>79</v>
      </c>
      <c r="AV121" s="12" t="s">
        <v>79</v>
      </c>
      <c r="AW121" s="12" t="s">
        <v>31</v>
      </c>
      <c r="AX121" s="12" t="s">
        <v>77</v>
      </c>
      <c r="AY121" s="232" t="s">
        <v>113</v>
      </c>
    </row>
    <row r="122" s="1" customFormat="1" ht="16.5" customHeight="1">
      <c r="B122" s="36"/>
      <c r="C122" s="200" t="s">
        <v>185</v>
      </c>
      <c r="D122" s="200" t="s">
        <v>115</v>
      </c>
      <c r="E122" s="201" t="s">
        <v>186</v>
      </c>
      <c r="F122" s="202" t="s">
        <v>187</v>
      </c>
      <c r="G122" s="203" t="s">
        <v>188</v>
      </c>
      <c r="H122" s="204">
        <v>390</v>
      </c>
      <c r="I122" s="205"/>
      <c r="J122" s="204">
        <f>ROUND(I122*H122,2)</f>
        <v>0</v>
      </c>
      <c r="K122" s="202" t="s">
        <v>119</v>
      </c>
      <c r="L122" s="41"/>
      <c r="M122" s="206" t="s">
        <v>1</v>
      </c>
      <c r="N122" s="207" t="s">
        <v>40</v>
      </c>
      <c r="O122" s="77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AR122" s="15" t="s">
        <v>120</v>
      </c>
      <c r="AT122" s="15" t="s">
        <v>115</v>
      </c>
      <c r="AU122" s="15" t="s">
        <v>79</v>
      </c>
      <c r="AY122" s="15" t="s">
        <v>113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5" t="s">
        <v>77</v>
      </c>
      <c r="BK122" s="210">
        <f>ROUND(I122*H122,2)</f>
        <v>0</v>
      </c>
      <c r="BL122" s="15" t="s">
        <v>120</v>
      </c>
      <c r="BM122" s="15" t="s">
        <v>189</v>
      </c>
    </row>
    <row r="123" s="11" customFormat="1">
      <c r="B123" s="211"/>
      <c r="C123" s="212"/>
      <c r="D123" s="213" t="s">
        <v>132</v>
      </c>
      <c r="E123" s="214" t="s">
        <v>1</v>
      </c>
      <c r="F123" s="215" t="s">
        <v>190</v>
      </c>
      <c r="G123" s="212"/>
      <c r="H123" s="214" t="s">
        <v>1</v>
      </c>
      <c r="I123" s="216"/>
      <c r="J123" s="212"/>
      <c r="K123" s="212"/>
      <c r="L123" s="217"/>
      <c r="M123" s="218"/>
      <c r="N123" s="219"/>
      <c r="O123" s="219"/>
      <c r="P123" s="219"/>
      <c r="Q123" s="219"/>
      <c r="R123" s="219"/>
      <c r="S123" s="219"/>
      <c r="T123" s="220"/>
      <c r="AT123" s="221" t="s">
        <v>132</v>
      </c>
      <c r="AU123" s="221" t="s">
        <v>79</v>
      </c>
      <c r="AV123" s="11" t="s">
        <v>77</v>
      </c>
      <c r="AW123" s="11" t="s">
        <v>31</v>
      </c>
      <c r="AX123" s="11" t="s">
        <v>69</v>
      </c>
      <c r="AY123" s="221" t="s">
        <v>113</v>
      </c>
    </row>
    <row r="124" s="12" customFormat="1">
      <c r="B124" s="222"/>
      <c r="C124" s="223"/>
      <c r="D124" s="213" t="s">
        <v>132</v>
      </c>
      <c r="E124" s="224" t="s">
        <v>1</v>
      </c>
      <c r="F124" s="225" t="s">
        <v>191</v>
      </c>
      <c r="G124" s="223"/>
      <c r="H124" s="226">
        <v>390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AT124" s="232" t="s">
        <v>132</v>
      </c>
      <c r="AU124" s="232" t="s">
        <v>79</v>
      </c>
      <c r="AV124" s="12" t="s">
        <v>79</v>
      </c>
      <c r="AW124" s="12" t="s">
        <v>31</v>
      </c>
      <c r="AX124" s="12" t="s">
        <v>77</v>
      </c>
      <c r="AY124" s="232" t="s">
        <v>113</v>
      </c>
    </row>
    <row r="125" s="1" customFormat="1" ht="16.5" customHeight="1">
      <c r="B125" s="36"/>
      <c r="C125" s="200" t="s">
        <v>192</v>
      </c>
      <c r="D125" s="200" t="s">
        <v>115</v>
      </c>
      <c r="E125" s="201" t="s">
        <v>193</v>
      </c>
      <c r="F125" s="202" t="s">
        <v>194</v>
      </c>
      <c r="G125" s="203" t="s">
        <v>188</v>
      </c>
      <c r="H125" s="204">
        <v>96</v>
      </c>
      <c r="I125" s="205"/>
      <c r="J125" s="204">
        <f>ROUND(I125*H125,2)</f>
        <v>0</v>
      </c>
      <c r="K125" s="202" t="s">
        <v>119</v>
      </c>
      <c r="L125" s="41"/>
      <c r="M125" s="206" t="s">
        <v>1</v>
      </c>
      <c r="N125" s="207" t="s">
        <v>40</v>
      </c>
      <c r="O125" s="77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AR125" s="15" t="s">
        <v>120</v>
      </c>
      <c r="AT125" s="15" t="s">
        <v>115</v>
      </c>
      <c r="AU125" s="15" t="s">
        <v>79</v>
      </c>
      <c r="AY125" s="15" t="s">
        <v>113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5" t="s">
        <v>77</v>
      </c>
      <c r="BK125" s="210">
        <f>ROUND(I125*H125,2)</f>
        <v>0</v>
      </c>
      <c r="BL125" s="15" t="s">
        <v>120</v>
      </c>
      <c r="BM125" s="15" t="s">
        <v>195</v>
      </c>
    </row>
    <row r="126" s="11" customFormat="1">
      <c r="B126" s="211"/>
      <c r="C126" s="212"/>
      <c r="D126" s="213" t="s">
        <v>132</v>
      </c>
      <c r="E126" s="214" t="s">
        <v>1</v>
      </c>
      <c r="F126" s="215" t="s">
        <v>196</v>
      </c>
      <c r="G126" s="212"/>
      <c r="H126" s="214" t="s">
        <v>1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132</v>
      </c>
      <c r="AU126" s="221" t="s">
        <v>79</v>
      </c>
      <c r="AV126" s="11" t="s">
        <v>77</v>
      </c>
      <c r="AW126" s="11" t="s">
        <v>31</v>
      </c>
      <c r="AX126" s="11" t="s">
        <v>69</v>
      </c>
      <c r="AY126" s="221" t="s">
        <v>113</v>
      </c>
    </row>
    <row r="127" s="12" customFormat="1">
      <c r="B127" s="222"/>
      <c r="C127" s="223"/>
      <c r="D127" s="213" t="s">
        <v>132</v>
      </c>
      <c r="E127" s="224" t="s">
        <v>1</v>
      </c>
      <c r="F127" s="225" t="s">
        <v>197</v>
      </c>
      <c r="G127" s="223"/>
      <c r="H127" s="226">
        <v>96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132</v>
      </c>
      <c r="AU127" s="232" t="s">
        <v>79</v>
      </c>
      <c r="AV127" s="12" t="s">
        <v>79</v>
      </c>
      <c r="AW127" s="12" t="s">
        <v>31</v>
      </c>
      <c r="AX127" s="12" t="s">
        <v>77</v>
      </c>
      <c r="AY127" s="232" t="s">
        <v>113</v>
      </c>
    </row>
    <row r="128" s="1" customFormat="1" ht="16.5" customHeight="1">
      <c r="B128" s="36"/>
      <c r="C128" s="200" t="s">
        <v>8</v>
      </c>
      <c r="D128" s="200" t="s">
        <v>115</v>
      </c>
      <c r="E128" s="201" t="s">
        <v>198</v>
      </c>
      <c r="F128" s="202" t="s">
        <v>199</v>
      </c>
      <c r="G128" s="203" t="s">
        <v>188</v>
      </c>
      <c r="H128" s="204">
        <v>96</v>
      </c>
      <c r="I128" s="205"/>
      <c r="J128" s="204">
        <f>ROUND(I128*H128,2)</f>
        <v>0</v>
      </c>
      <c r="K128" s="202" t="s">
        <v>119</v>
      </c>
      <c r="L128" s="41"/>
      <c r="M128" s="206" t="s">
        <v>1</v>
      </c>
      <c r="N128" s="207" t="s">
        <v>40</v>
      </c>
      <c r="O128" s="77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AR128" s="15" t="s">
        <v>120</v>
      </c>
      <c r="AT128" s="15" t="s">
        <v>115</v>
      </c>
      <c r="AU128" s="15" t="s">
        <v>79</v>
      </c>
      <c r="AY128" s="15" t="s">
        <v>113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5" t="s">
        <v>77</v>
      </c>
      <c r="BK128" s="210">
        <f>ROUND(I128*H128,2)</f>
        <v>0</v>
      </c>
      <c r="BL128" s="15" t="s">
        <v>120</v>
      </c>
      <c r="BM128" s="15" t="s">
        <v>200</v>
      </c>
    </row>
    <row r="129" s="11" customFormat="1">
      <c r="B129" s="211"/>
      <c r="C129" s="212"/>
      <c r="D129" s="213" t="s">
        <v>132</v>
      </c>
      <c r="E129" s="214" t="s">
        <v>1</v>
      </c>
      <c r="F129" s="215" t="s">
        <v>201</v>
      </c>
      <c r="G129" s="212"/>
      <c r="H129" s="214" t="s">
        <v>1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132</v>
      </c>
      <c r="AU129" s="221" t="s">
        <v>79</v>
      </c>
      <c r="AV129" s="11" t="s">
        <v>77</v>
      </c>
      <c r="AW129" s="11" t="s">
        <v>31</v>
      </c>
      <c r="AX129" s="11" t="s">
        <v>69</v>
      </c>
      <c r="AY129" s="221" t="s">
        <v>113</v>
      </c>
    </row>
    <row r="130" s="11" customFormat="1">
      <c r="B130" s="211"/>
      <c r="C130" s="212"/>
      <c r="D130" s="213" t="s">
        <v>132</v>
      </c>
      <c r="E130" s="214" t="s">
        <v>1</v>
      </c>
      <c r="F130" s="215" t="s">
        <v>202</v>
      </c>
      <c r="G130" s="212"/>
      <c r="H130" s="214" t="s">
        <v>1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132</v>
      </c>
      <c r="AU130" s="221" t="s">
        <v>79</v>
      </c>
      <c r="AV130" s="11" t="s">
        <v>77</v>
      </c>
      <c r="AW130" s="11" t="s">
        <v>31</v>
      </c>
      <c r="AX130" s="11" t="s">
        <v>69</v>
      </c>
      <c r="AY130" s="221" t="s">
        <v>113</v>
      </c>
    </row>
    <row r="131" s="12" customFormat="1">
      <c r="B131" s="222"/>
      <c r="C131" s="223"/>
      <c r="D131" s="213" t="s">
        <v>132</v>
      </c>
      <c r="E131" s="224" t="s">
        <v>1</v>
      </c>
      <c r="F131" s="225" t="s">
        <v>197</v>
      </c>
      <c r="G131" s="223"/>
      <c r="H131" s="226">
        <v>96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AT131" s="232" t="s">
        <v>132</v>
      </c>
      <c r="AU131" s="232" t="s">
        <v>79</v>
      </c>
      <c r="AV131" s="12" t="s">
        <v>79</v>
      </c>
      <c r="AW131" s="12" t="s">
        <v>31</v>
      </c>
      <c r="AX131" s="12" t="s">
        <v>77</v>
      </c>
      <c r="AY131" s="232" t="s">
        <v>113</v>
      </c>
    </row>
    <row r="132" s="1" customFormat="1" ht="16.5" customHeight="1">
      <c r="B132" s="36"/>
      <c r="C132" s="200" t="s">
        <v>203</v>
      </c>
      <c r="D132" s="200" t="s">
        <v>115</v>
      </c>
      <c r="E132" s="201" t="s">
        <v>204</v>
      </c>
      <c r="F132" s="202" t="s">
        <v>205</v>
      </c>
      <c r="G132" s="203" t="s">
        <v>188</v>
      </c>
      <c r="H132" s="204">
        <v>96</v>
      </c>
      <c r="I132" s="205"/>
      <c r="J132" s="204">
        <f>ROUND(I132*H132,2)</f>
        <v>0</v>
      </c>
      <c r="K132" s="202" t="s">
        <v>119</v>
      </c>
      <c r="L132" s="41"/>
      <c r="M132" s="206" t="s">
        <v>1</v>
      </c>
      <c r="N132" s="207" t="s">
        <v>40</v>
      </c>
      <c r="O132" s="77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AR132" s="15" t="s">
        <v>120</v>
      </c>
      <c r="AT132" s="15" t="s">
        <v>115</v>
      </c>
      <c r="AU132" s="15" t="s">
        <v>79</v>
      </c>
      <c r="AY132" s="15" t="s">
        <v>113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5" t="s">
        <v>77</v>
      </c>
      <c r="BK132" s="210">
        <f>ROUND(I132*H132,2)</f>
        <v>0</v>
      </c>
      <c r="BL132" s="15" t="s">
        <v>120</v>
      </c>
      <c r="BM132" s="15" t="s">
        <v>206</v>
      </c>
    </row>
    <row r="133" s="1" customFormat="1" ht="16.5" customHeight="1">
      <c r="B133" s="36"/>
      <c r="C133" s="244" t="s">
        <v>207</v>
      </c>
      <c r="D133" s="244" t="s">
        <v>208</v>
      </c>
      <c r="E133" s="245" t="s">
        <v>209</v>
      </c>
      <c r="F133" s="246" t="s">
        <v>210</v>
      </c>
      <c r="G133" s="247" t="s">
        <v>211</v>
      </c>
      <c r="H133" s="248">
        <v>4.9400000000000004</v>
      </c>
      <c r="I133" s="249"/>
      <c r="J133" s="248">
        <f>ROUND(I133*H133,2)</f>
        <v>0</v>
      </c>
      <c r="K133" s="246" t="s">
        <v>119</v>
      </c>
      <c r="L133" s="250"/>
      <c r="M133" s="251" t="s">
        <v>1</v>
      </c>
      <c r="N133" s="252" t="s">
        <v>40</v>
      </c>
      <c r="O133" s="77"/>
      <c r="P133" s="208">
        <f>O133*H133</f>
        <v>0</v>
      </c>
      <c r="Q133" s="208">
        <v>0.001</v>
      </c>
      <c r="R133" s="208">
        <f>Q133*H133</f>
        <v>0.0049400000000000008</v>
      </c>
      <c r="S133" s="208">
        <v>0</v>
      </c>
      <c r="T133" s="209">
        <f>S133*H133</f>
        <v>0</v>
      </c>
      <c r="AR133" s="15" t="s">
        <v>159</v>
      </c>
      <c r="AT133" s="15" t="s">
        <v>208</v>
      </c>
      <c r="AU133" s="15" t="s">
        <v>79</v>
      </c>
      <c r="AY133" s="15" t="s">
        <v>113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5" t="s">
        <v>77</v>
      </c>
      <c r="BK133" s="210">
        <f>ROUND(I133*H133,2)</f>
        <v>0</v>
      </c>
      <c r="BL133" s="15" t="s">
        <v>120</v>
      </c>
      <c r="BM133" s="15" t="s">
        <v>212</v>
      </c>
    </row>
    <row r="134" s="12" customFormat="1">
      <c r="B134" s="222"/>
      <c r="C134" s="223"/>
      <c r="D134" s="213" t="s">
        <v>132</v>
      </c>
      <c r="E134" s="224" t="s">
        <v>1</v>
      </c>
      <c r="F134" s="225" t="s">
        <v>213</v>
      </c>
      <c r="G134" s="223"/>
      <c r="H134" s="226">
        <v>4.9400000000000004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132</v>
      </c>
      <c r="AU134" s="232" t="s">
        <v>79</v>
      </c>
      <c r="AV134" s="12" t="s">
        <v>79</v>
      </c>
      <c r="AW134" s="12" t="s">
        <v>31</v>
      </c>
      <c r="AX134" s="12" t="s">
        <v>77</v>
      </c>
      <c r="AY134" s="232" t="s">
        <v>113</v>
      </c>
    </row>
    <row r="135" s="10" customFormat="1" ht="22.8" customHeight="1">
      <c r="B135" s="184"/>
      <c r="C135" s="185"/>
      <c r="D135" s="186" t="s">
        <v>68</v>
      </c>
      <c r="E135" s="198" t="s">
        <v>176</v>
      </c>
      <c r="F135" s="198" t="s">
        <v>214</v>
      </c>
      <c r="G135" s="185"/>
      <c r="H135" s="185"/>
      <c r="I135" s="188"/>
      <c r="J135" s="199">
        <f>BK135</f>
        <v>0</v>
      </c>
      <c r="K135" s="185"/>
      <c r="L135" s="190"/>
      <c r="M135" s="191"/>
      <c r="N135" s="192"/>
      <c r="O135" s="192"/>
      <c r="P135" s="193">
        <f>SUM(P136:P175)</f>
        <v>0</v>
      </c>
      <c r="Q135" s="192"/>
      <c r="R135" s="193">
        <f>SUM(R136:R175)</f>
        <v>0.00059400000000000002</v>
      </c>
      <c r="S135" s="192"/>
      <c r="T135" s="194">
        <f>SUM(T136:T175)</f>
        <v>77.659400000000005</v>
      </c>
      <c r="AR135" s="195" t="s">
        <v>77</v>
      </c>
      <c r="AT135" s="196" t="s">
        <v>68</v>
      </c>
      <c r="AU135" s="196" t="s">
        <v>77</v>
      </c>
      <c r="AY135" s="195" t="s">
        <v>113</v>
      </c>
      <c r="BK135" s="197">
        <f>SUM(BK136:BK175)</f>
        <v>0</v>
      </c>
    </row>
    <row r="136" s="1" customFormat="1" ht="16.5" customHeight="1">
      <c r="B136" s="36"/>
      <c r="C136" s="200" t="s">
        <v>215</v>
      </c>
      <c r="D136" s="200" t="s">
        <v>115</v>
      </c>
      <c r="E136" s="201" t="s">
        <v>216</v>
      </c>
      <c r="F136" s="202" t="s">
        <v>217</v>
      </c>
      <c r="G136" s="203" t="s">
        <v>188</v>
      </c>
      <c r="H136" s="204">
        <v>65</v>
      </c>
      <c r="I136" s="205"/>
      <c r="J136" s="204">
        <f>ROUND(I136*H136,2)</f>
        <v>0</v>
      </c>
      <c r="K136" s="202" t="s">
        <v>119</v>
      </c>
      <c r="L136" s="41"/>
      <c r="M136" s="206" t="s">
        <v>1</v>
      </c>
      <c r="N136" s="207" t="s">
        <v>40</v>
      </c>
      <c r="O136" s="77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9">
        <f>S136*H136</f>
        <v>0</v>
      </c>
      <c r="AR136" s="15" t="s">
        <v>120</v>
      </c>
      <c r="AT136" s="15" t="s">
        <v>115</v>
      </c>
      <c r="AU136" s="15" t="s">
        <v>79</v>
      </c>
      <c r="AY136" s="15" t="s">
        <v>113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5" t="s">
        <v>77</v>
      </c>
      <c r="BK136" s="210">
        <f>ROUND(I136*H136,2)</f>
        <v>0</v>
      </c>
      <c r="BL136" s="15" t="s">
        <v>120</v>
      </c>
      <c r="BM136" s="15" t="s">
        <v>218</v>
      </c>
    </row>
    <row r="137" s="11" customFormat="1">
      <c r="B137" s="211"/>
      <c r="C137" s="212"/>
      <c r="D137" s="213" t="s">
        <v>132</v>
      </c>
      <c r="E137" s="214" t="s">
        <v>1</v>
      </c>
      <c r="F137" s="215" t="s">
        <v>219</v>
      </c>
      <c r="G137" s="212"/>
      <c r="H137" s="214" t="s">
        <v>1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132</v>
      </c>
      <c r="AU137" s="221" t="s">
        <v>79</v>
      </c>
      <c r="AV137" s="11" t="s">
        <v>77</v>
      </c>
      <c r="AW137" s="11" t="s">
        <v>31</v>
      </c>
      <c r="AX137" s="11" t="s">
        <v>69</v>
      </c>
      <c r="AY137" s="221" t="s">
        <v>113</v>
      </c>
    </row>
    <row r="138" s="11" customFormat="1">
      <c r="B138" s="211"/>
      <c r="C138" s="212"/>
      <c r="D138" s="213" t="s">
        <v>132</v>
      </c>
      <c r="E138" s="214" t="s">
        <v>1</v>
      </c>
      <c r="F138" s="215" t="s">
        <v>220</v>
      </c>
      <c r="G138" s="212"/>
      <c r="H138" s="214" t="s">
        <v>1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132</v>
      </c>
      <c r="AU138" s="221" t="s">
        <v>79</v>
      </c>
      <c r="AV138" s="11" t="s">
        <v>77</v>
      </c>
      <c r="AW138" s="11" t="s">
        <v>31</v>
      </c>
      <c r="AX138" s="11" t="s">
        <v>69</v>
      </c>
      <c r="AY138" s="221" t="s">
        <v>113</v>
      </c>
    </row>
    <row r="139" s="11" customFormat="1">
      <c r="B139" s="211"/>
      <c r="C139" s="212"/>
      <c r="D139" s="213" t="s">
        <v>132</v>
      </c>
      <c r="E139" s="214" t="s">
        <v>1</v>
      </c>
      <c r="F139" s="215" t="s">
        <v>221</v>
      </c>
      <c r="G139" s="212"/>
      <c r="H139" s="214" t="s">
        <v>1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132</v>
      </c>
      <c r="AU139" s="221" t="s">
        <v>79</v>
      </c>
      <c r="AV139" s="11" t="s">
        <v>77</v>
      </c>
      <c r="AW139" s="11" t="s">
        <v>31</v>
      </c>
      <c r="AX139" s="11" t="s">
        <v>69</v>
      </c>
      <c r="AY139" s="221" t="s">
        <v>113</v>
      </c>
    </row>
    <row r="140" s="12" customFormat="1">
      <c r="B140" s="222"/>
      <c r="C140" s="223"/>
      <c r="D140" s="213" t="s">
        <v>132</v>
      </c>
      <c r="E140" s="224" t="s">
        <v>1</v>
      </c>
      <c r="F140" s="225" t="s">
        <v>222</v>
      </c>
      <c r="G140" s="223"/>
      <c r="H140" s="226">
        <v>65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132</v>
      </c>
      <c r="AU140" s="232" t="s">
        <v>79</v>
      </c>
      <c r="AV140" s="12" t="s">
        <v>79</v>
      </c>
      <c r="AW140" s="12" t="s">
        <v>31</v>
      </c>
      <c r="AX140" s="12" t="s">
        <v>77</v>
      </c>
      <c r="AY140" s="232" t="s">
        <v>113</v>
      </c>
    </row>
    <row r="141" s="1" customFormat="1" ht="16.5" customHeight="1">
      <c r="B141" s="36"/>
      <c r="C141" s="200" t="s">
        <v>223</v>
      </c>
      <c r="D141" s="200" t="s">
        <v>115</v>
      </c>
      <c r="E141" s="201" t="s">
        <v>224</v>
      </c>
      <c r="F141" s="202" t="s">
        <v>225</v>
      </c>
      <c r="G141" s="203" t="s">
        <v>188</v>
      </c>
      <c r="H141" s="204">
        <v>65</v>
      </c>
      <c r="I141" s="205"/>
      <c r="J141" s="204">
        <f>ROUND(I141*H141,2)</f>
        <v>0</v>
      </c>
      <c r="K141" s="202" t="s">
        <v>119</v>
      </c>
      <c r="L141" s="41"/>
      <c r="M141" s="206" t="s">
        <v>1</v>
      </c>
      <c r="N141" s="207" t="s">
        <v>40</v>
      </c>
      <c r="O141" s="77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AR141" s="15" t="s">
        <v>120</v>
      </c>
      <c r="AT141" s="15" t="s">
        <v>115</v>
      </c>
      <c r="AU141" s="15" t="s">
        <v>79</v>
      </c>
      <c r="AY141" s="15" t="s">
        <v>113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5" t="s">
        <v>77</v>
      </c>
      <c r="BK141" s="210">
        <f>ROUND(I141*H141,2)</f>
        <v>0</v>
      </c>
      <c r="BL141" s="15" t="s">
        <v>120</v>
      </c>
      <c r="BM141" s="15" t="s">
        <v>226</v>
      </c>
    </row>
    <row r="142" s="1" customFormat="1" ht="16.5" customHeight="1">
      <c r="B142" s="36"/>
      <c r="C142" s="200" t="s">
        <v>227</v>
      </c>
      <c r="D142" s="200" t="s">
        <v>115</v>
      </c>
      <c r="E142" s="201" t="s">
        <v>228</v>
      </c>
      <c r="F142" s="202" t="s">
        <v>229</v>
      </c>
      <c r="G142" s="203" t="s">
        <v>118</v>
      </c>
      <c r="H142" s="204">
        <v>2</v>
      </c>
      <c r="I142" s="205"/>
      <c r="J142" s="204">
        <f>ROUND(I142*H142,2)</f>
        <v>0</v>
      </c>
      <c r="K142" s="202" t="s">
        <v>119</v>
      </c>
      <c r="L142" s="41"/>
      <c r="M142" s="206" t="s">
        <v>1</v>
      </c>
      <c r="N142" s="207" t="s">
        <v>40</v>
      </c>
      <c r="O142" s="77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AR142" s="15" t="s">
        <v>120</v>
      </c>
      <c r="AT142" s="15" t="s">
        <v>115</v>
      </c>
      <c r="AU142" s="15" t="s">
        <v>79</v>
      </c>
      <c r="AY142" s="15" t="s">
        <v>113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5" t="s">
        <v>77</v>
      </c>
      <c r="BK142" s="210">
        <f>ROUND(I142*H142,2)</f>
        <v>0</v>
      </c>
      <c r="BL142" s="15" t="s">
        <v>120</v>
      </c>
      <c r="BM142" s="15" t="s">
        <v>230</v>
      </c>
    </row>
    <row r="143" s="11" customFormat="1">
      <c r="B143" s="211"/>
      <c r="C143" s="212"/>
      <c r="D143" s="213" t="s">
        <v>132</v>
      </c>
      <c r="E143" s="214" t="s">
        <v>1</v>
      </c>
      <c r="F143" s="215" t="s">
        <v>231</v>
      </c>
      <c r="G143" s="212"/>
      <c r="H143" s="214" t="s">
        <v>1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132</v>
      </c>
      <c r="AU143" s="221" t="s">
        <v>79</v>
      </c>
      <c r="AV143" s="11" t="s">
        <v>77</v>
      </c>
      <c r="AW143" s="11" t="s">
        <v>31</v>
      </c>
      <c r="AX143" s="11" t="s">
        <v>69</v>
      </c>
      <c r="AY143" s="221" t="s">
        <v>113</v>
      </c>
    </row>
    <row r="144" s="12" customFormat="1">
      <c r="B144" s="222"/>
      <c r="C144" s="223"/>
      <c r="D144" s="213" t="s">
        <v>132</v>
      </c>
      <c r="E144" s="224" t="s">
        <v>1</v>
      </c>
      <c r="F144" s="225" t="s">
        <v>79</v>
      </c>
      <c r="G144" s="223"/>
      <c r="H144" s="226">
        <v>2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132</v>
      </c>
      <c r="AU144" s="232" t="s">
        <v>79</v>
      </c>
      <c r="AV144" s="12" t="s">
        <v>79</v>
      </c>
      <c r="AW144" s="12" t="s">
        <v>31</v>
      </c>
      <c r="AX144" s="12" t="s">
        <v>77</v>
      </c>
      <c r="AY144" s="232" t="s">
        <v>113</v>
      </c>
    </row>
    <row r="145" s="1" customFormat="1" ht="16.5" customHeight="1">
      <c r="B145" s="36"/>
      <c r="C145" s="200" t="s">
        <v>7</v>
      </c>
      <c r="D145" s="200" t="s">
        <v>115</v>
      </c>
      <c r="E145" s="201" t="s">
        <v>232</v>
      </c>
      <c r="F145" s="202" t="s">
        <v>233</v>
      </c>
      <c r="G145" s="203" t="s">
        <v>138</v>
      </c>
      <c r="H145" s="204">
        <v>8.5899999999999999</v>
      </c>
      <c r="I145" s="205"/>
      <c r="J145" s="204">
        <f>ROUND(I145*H145,2)</f>
        <v>0</v>
      </c>
      <c r="K145" s="202" t="s">
        <v>119</v>
      </c>
      <c r="L145" s="41"/>
      <c r="M145" s="206" t="s">
        <v>1</v>
      </c>
      <c r="N145" s="207" t="s">
        <v>40</v>
      </c>
      <c r="O145" s="77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AR145" s="15" t="s">
        <v>120</v>
      </c>
      <c r="AT145" s="15" t="s">
        <v>115</v>
      </c>
      <c r="AU145" s="15" t="s">
        <v>79</v>
      </c>
      <c r="AY145" s="15" t="s">
        <v>113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5" t="s">
        <v>77</v>
      </c>
      <c r="BK145" s="210">
        <f>ROUND(I145*H145,2)</f>
        <v>0</v>
      </c>
      <c r="BL145" s="15" t="s">
        <v>120</v>
      </c>
      <c r="BM145" s="15" t="s">
        <v>234</v>
      </c>
    </row>
    <row r="146" s="11" customFormat="1">
      <c r="B146" s="211"/>
      <c r="C146" s="212"/>
      <c r="D146" s="213" t="s">
        <v>132</v>
      </c>
      <c r="E146" s="214" t="s">
        <v>1</v>
      </c>
      <c r="F146" s="215" t="s">
        <v>235</v>
      </c>
      <c r="G146" s="212"/>
      <c r="H146" s="214" t="s">
        <v>1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132</v>
      </c>
      <c r="AU146" s="221" t="s">
        <v>79</v>
      </c>
      <c r="AV146" s="11" t="s">
        <v>77</v>
      </c>
      <c r="AW146" s="11" t="s">
        <v>31</v>
      </c>
      <c r="AX146" s="11" t="s">
        <v>69</v>
      </c>
      <c r="AY146" s="221" t="s">
        <v>113</v>
      </c>
    </row>
    <row r="147" s="11" customFormat="1">
      <c r="B147" s="211"/>
      <c r="C147" s="212"/>
      <c r="D147" s="213" t="s">
        <v>132</v>
      </c>
      <c r="E147" s="214" t="s">
        <v>1</v>
      </c>
      <c r="F147" s="215" t="s">
        <v>236</v>
      </c>
      <c r="G147" s="212"/>
      <c r="H147" s="214" t="s">
        <v>1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132</v>
      </c>
      <c r="AU147" s="221" t="s">
        <v>79</v>
      </c>
      <c r="AV147" s="11" t="s">
        <v>77</v>
      </c>
      <c r="AW147" s="11" t="s">
        <v>31</v>
      </c>
      <c r="AX147" s="11" t="s">
        <v>69</v>
      </c>
      <c r="AY147" s="221" t="s">
        <v>113</v>
      </c>
    </row>
    <row r="148" s="11" customFormat="1">
      <c r="B148" s="211"/>
      <c r="C148" s="212"/>
      <c r="D148" s="213" t="s">
        <v>132</v>
      </c>
      <c r="E148" s="214" t="s">
        <v>1</v>
      </c>
      <c r="F148" s="215" t="s">
        <v>221</v>
      </c>
      <c r="G148" s="212"/>
      <c r="H148" s="214" t="s">
        <v>1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132</v>
      </c>
      <c r="AU148" s="221" t="s">
        <v>79</v>
      </c>
      <c r="AV148" s="11" t="s">
        <v>77</v>
      </c>
      <c r="AW148" s="11" t="s">
        <v>31</v>
      </c>
      <c r="AX148" s="11" t="s">
        <v>69</v>
      </c>
      <c r="AY148" s="221" t="s">
        <v>113</v>
      </c>
    </row>
    <row r="149" s="12" customFormat="1">
      <c r="B149" s="222"/>
      <c r="C149" s="223"/>
      <c r="D149" s="213" t="s">
        <v>132</v>
      </c>
      <c r="E149" s="224" t="s">
        <v>1</v>
      </c>
      <c r="F149" s="225" t="s">
        <v>237</v>
      </c>
      <c r="G149" s="223"/>
      <c r="H149" s="226">
        <v>8.5899999999999999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132</v>
      </c>
      <c r="AU149" s="232" t="s">
        <v>79</v>
      </c>
      <c r="AV149" s="12" t="s">
        <v>79</v>
      </c>
      <c r="AW149" s="12" t="s">
        <v>31</v>
      </c>
      <c r="AX149" s="12" t="s">
        <v>77</v>
      </c>
      <c r="AY149" s="232" t="s">
        <v>113</v>
      </c>
    </row>
    <row r="150" s="1" customFormat="1" ht="16.5" customHeight="1">
      <c r="B150" s="36"/>
      <c r="C150" s="200" t="s">
        <v>238</v>
      </c>
      <c r="D150" s="200" t="s">
        <v>115</v>
      </c>
      <c r="E150" s="201" t="s">
        <v>239</v>
      </c>
      <c r="F150" s="202" t="s">
        <v>240</v>
      </c>
      <c r="G150" s="203" t="s">
        <v>138</v>
      </c>
      <c r="H150" s="204">
        <v>8.3900000000000006</v>
      </c>
      <c r="I150" s="205"/>
      <c r="J150" s="204">
        <f>ROUND(I150*H150,2)</f>
        <v>0</v>
      </c>
      <c r="K150" s="202" t="s">
        <v>119</v>
      </c>
      <c r="L150" s="41"/>
      <c r="M150" s="206" t="s">
        <v>1</v>
      </c>
      <c r="N150" s="207" t="s">
        <v>40</v>
      </c>
      <c r="O150" s="77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9">
        <f>S150*H150</f>
        <v>0</v>
      </c>
      <c r="AR150" s="15" t="s">
        <v>120</v>
      </c>
      <c r="AT150" s="15" t="s">
        <v>115</v>
      </c>
      <c r="AU150" s="15" t="s">
        <v>79</v>
      </c>
      <c r="AY150" s="15" t="s">
        <v>113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5" t="s">
        <v>77</v>
      </c>
      <c r="BK150" s="210">
        <f>ROUND(I150*H150,2)</f>
        <v>0</v>
      </c>
      <c r="BL150" s="15" t="s">
        <v>120</v>
      </c>
      <c r="BM150" s="15" t="s">
        <v>241</v>
      </c>
    </row>
    <row r="151" s="11" customFormat="1">
      <c r="B151" s="211"/>
      <c r="C151" s="212"/>
      <c r="D151" s="213" t="s">
        <v>132</v>
      </c>
      <c r="E151" s="214" t="s">
        <v>1</v>
      </c>
      <c r="F151" s="215" t="s">
        <v>235</v>
      </c>
      <c r="G151" s="212"/>
      <c r="H151" s="214" t="s">
        <v>1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132</v>
      </c>
      <c r="AU151" s="221" t="s">
        <v>79</v>
      </c>
      <c r="AV151" s="11" t="s">
        <v>77</v>
      </c>
      <c r="AW151" s="11" t="s">
        <v>31</v>
      </c>
      <c r="AX151" s="11" t="s">
        <v>69</v>
      </c>
      <c r="AY151" s="221" t="s">
        <v>113</v>
      </c>
    </row>
    <row r="152" s="11" customFormat="1">
      <c r="B152" s="211"/>
      <c r="C152" s="212"/>
      <c r="D152" s="213" t="s">
        <v>132</v>
      </c>
      <c r="E152" s="214" t="s">
        <v>1</v>
      </c>
      <c r="F152" s="215" t="s">
        <v>236</v>
      </c>
      <c r="G152" s="212"/>
      <c r="H152" s="214" t="s">
        <v>1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132</v>
      </c>
      <c r="AU152" s="221" t="s">
        <v>79</v>
      </c>
      <c r="AV152" s="11" t="s">
        <v>77</v>
      </c>
      <c r="AW152" s="11" t="s">
        <v>31</v>
      </c>
      <c r="AX152" s="11" t="s">
        <v>69</v>
      </c>
      <c r="AY152" s="221" t="s">
        <v>113</v>
      </c>
    </row>
    <row r="153" s="11" customFormat="1">
      <c r="B153" s="211"/>
      <c r="C153" s="212"/>
      <c r="D153" s="213" t="s">
        <v>132</v>
      </c>
      <c r="E153" s="214" t="s">
        <v>1</v>
      </c>
      <c r="F153" s="215" t="s">
        <v>221</v>
      </c>
      <c r="G153" s="212"/>
      <c r="H153" s="214" t="s">
        <v>1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132</v>
      </c>
      <c r="AU153" s="221" t="s">
        <v>79</v>
      </c>
      <c r="AV153" s="11" t="s">
        <v>77</v>
      </c>
      <c r="AW153" s="11" t="s">
        <v>31</v>
      </c>
      <c r="AX153" s="11" t="s">
        <v>69</v>
      </c>
      <c r="AY153" s="221" t="s">
        <v>113</v>
      </c>
    </row>
    <row r="154" s="12" customFormat="1">
      <c r="B154" s="222"/>
      <c r="C154" s="223"/>
      <c r="D154" s="213" t="s">
        <v>132</v>
      </c>
      <c r="E154" s="224" t="s">
        <v>1</v>
      </c>
      <c r="F154" s="225" t="s">
        <v>237</v>
      </c>
      <c r="G154" s="223"/>
      <c r="H154" s="226">
        <v>8.5899999999999999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132</v>
      </c>
      <c r="AU154" s="232" t="s">
        <v>79</v>
      </c>
      <c r="AV154" s="12" t="s">
        <v>79</v>
      </c>
      <c r="AW154" s="12" t="s">
        <v>31</v>
      </c>
      <c r="AX154" s="12" t="s">
        <v>69</v>
      </c>
      <c r="AY154" s="232" t="s">
        <v>113</v>
      </c>
    </row>
    <row r="155" s="12" customFormat="1">
      <c r="B155" s="222"/>
      <c r="C155" s="223"/>
      <c r="D155" s="213" t="s">
        <v>132</v>
      </c>
      <c r="E155" s="224" t="s">
        <v>1</v>
      </c>
      <c r="F155" s="225" t="s">
        <v>242</v>
      </c>
      <c r="G155" s="223"/>
      <c r="H155" s="226">
        <v>-0.20000000000000001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132</v>
      </c>
      <c r="AU155" s="232" t="s">
        <v>79</v>
      </c>
      <c r="AV155" s="12" t="s">
        <v>79</v>
      </c>
      <c r="AW155" s="12" t="s">
        <v>31</v>
      </c>
      <c r="AX155" s="12" t="s">
        <v>69</v>
      </c>
      <c r="AY155" s="232" t="s">
        <v>113</v>
      </c>
    </row>
    <row r="156" s="13" customFormat="1">
      <c r="B156" s="233"/>
      <c r="C156" s="234"/>
      <c r="D156" s="213" t="s">
        <v>132</v>
      </c>
      <c r="E156" s="235" t="s">
        <v>1</v>
      </c>
      <c r="F156" s="236" t="s">
        <v>158</v>
      </c>
      <c r="G156" s="234"/>
      <c r="H156" s="237">
        <v>8.3900000000000006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132</v>
      </c>
      <c r="AU156" s="243" t="s">
        <v>79</v>
      </c>
      <c r="AV156" s="13" t="s">
        <v>120</v>
      </c>
      <c r="AW156" s="13" t="s">
        <v>31</v>
      </c>
      <c r="AX156" s="13" t="s">
        <v>77</v>
      </c>
      <c r="AY156" s="243" t="s">
        <v>113</v>
      </c>
    </row>
    <row r="157" s="1" customFormat="1" ht="16.5" customHeight="1">
      <c r="B157" s="36"/>
      <c r="C157" s="200" t="s">
        <v>243</v>
      </c>
      <c r="D157" s="200" t="s">
        <v>115</v>
      </c>
      <c r="E157" s="201" t="s">
        <v>244</v>
      </c>
      <c r="F157" s="202" t="s">
        <v>245</v>
      </c>
      <c r="G157" s="203" t="s">
        <v>188</v>
      </c>
      <c r="H157" s="204">
        <v>20</v>
      </c>
      <c r="I157" s="205"/>
      <c r="J157" s="204">
        <f>ROUND(I157*H157,2)</f>
        <v>0</v>
      </c>
      <c r="K157" s="202" t="s">
        <v>119</v>
      </c>
      <c r="L157" s="41"/>
      <c r="M157" s="206" t="s">
        <v>1</v>
      </c>
      <c r="N157" s="207" t="s">
        <v>40</v>
      </c>
      <c r="O157" s="77"/>
      <c r="P157" s="208">
        <f>O157*H157</f>
        <v>0</v>
      </c>
      <c r="Q157" s="208">
        <v>0</v>
      </c>
      <c r="R157" s="208">
        <f>Q157*H157</f>
        <v>0</v>
      </c>
      <c r="S157" s="208">
        <v>0.625</v>
      </c>
      <c r="T157" s="209">
        <f>S157*H157</f>
        <v>12.5</v>
      </c>
      <c r="AR157" s="15" t="s">
        <v>120</v>
      </c>
      <c r="AT157" s="15" t="s">
        <v>115</v>
      </c>
      <c r="AU157" s="15" t="s">
        <v>79</v>
      </c>
      <c r="AY157" s="15" t="s">
        <v>113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5" t="s">
        <v>77</v>
      </c>
      <c r="BK157" s="210">
        <f>ROUND(I157*H157,2)</f>
        <v>0</v>
      </c>
      <c r="BL157" s="15" t="s">
        <v>120</v>
      </c>
      <c r="BM157" s="15" t="s">
        <v>246</v>
      </c>
    </row>
    <row r="158" s="11" customFormat="1">
      <c r="B158" s="211"/>
      <c r="C158" s="212"/>
      <c r="D158" s="213" t="s">
        <v>132</v>
      </c>
      <c r="E158" s="214" t="s">
        <v>1</v>
      </c>
      <c r="F158" s="215" t="s">
        <v>247</v>
      </c>
      <c r="G158" s="212"/>
      <c r="H158" s="214" t="s">
        <v>1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132</v>
      </c>
      <c r="AU158" s="221" t="s">
        <v>79</v>
      </c>
      <c r="AV158" s="11" t="s">
        <v>77</v>
      </c>
      <c r="AW158" s="11" t="s">
        <v>31</v>
      </c>
      <c r="AX158" s="11" t="s">
        <v>69</v>
      </c>
      <c r="AY158" s="221" t="s">
        <v>113</v>
      </c>
    </row>
    <row r="159" s="12" customFormat="1">
      <c r="B159" s="222"/>
      <c r="C159" s="223"/>
      <c r="D159" s="213" t="s">
        <v>132</v>
      </c>
      <c r="E159" s="224" t="s">
        <v>1</v>
      </c>
      <c r="F159" s="225" t="s">
        <v>227</v>
      </c>
      <c r="G159" s="223"/>
      <c r="H159" s="226">
        <v>20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132</v>
      </c>
      <c r="AU159" s="232" t="s">
        <v>79</v>
      </c>
      <c r="AV159" s="12" t="s">
        <v>79</v>
      </c>
      <c r="AW159" s="12" t="s">
        <v>31</v>
      </c>
      <c r="AX159" s="12" t="s">
        <v>77</v>
      </c>
      <c r="AY159" s="232" t="s">
        <v>113</v>
      </c>
    </row>
    <row r="160" s="1" customFormat="1" ht="16.5" customHeight="1">
      <c r="B160" s="36"/>
      <c r="C160" s="200" t="s">
        <v>248</v>
      </c>
      <c r="D160" s="200" t="s">
        <v>115</v>
      </c>
      <c r="E160" s="201" t="s">
        <v>249</v>
      </c>
      <c r="F160" s="202" t="s">
        <v>250</v>
      </c>
      <c r="G160" s="203" t="s">
        <v>188</v>
      </c>
      <c r="H160" s="204">
        <v>85</v>
      </c>
      <c r="I160" s="205"/>
      <c r="J160" s="204">
        <f>ROUND(I160*H160,2)</f>
        <v>0</v>
      </c>
      <c r="K160" s="202" t="s">
        <v>119</v>
      </c>
      <c r="L160" s="41"/>
      <c r="M160" s="206" t="s">
        <v>1</v>
      </c>
      <c r="N160" s="207" t="s">
        <v>40</v>
      </c>
      <c r="O160" s="77"/>
      <c r="P160" s="208">
        <f>O160*H160</f>
        <v>0</v>
      </c>
      <c r="Q160" s="208">
        <v>0</v>
      </c>
      <c r="R160" s="208">
        <f>Q160*H160</f>
        <v>0</v>
      </c>
      <c r="S160" s="208">
        <v>0.44</v>
      </c>
      <c r="T160" s="209">
        <f>S160*H160</f>
        <v>37.399999999999999</v>
      </c>
      <c r="AR160" s="15" t="s">
        <v>120</v>
      </c>
      <c r="AT160" s="15" t="s">
        <v>115</v>
      </c>
      <c r="AU160" s="15" t="s">
        <v>79</v>
      </c>
      <c r="AY160" s="15" t="s">
        <v>113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5" t="s">
        <v>77</v>
      </c>
      <c r="BK160" s="210">
        <f>ROUND(I160*H160,2)</f>
        <v>0</v>
      </c>
      <c r="BL160" s="15" t="s">
        <v>120</v>
      </c>
      <c r="BM160" s="15" t="s">
        <v>251</v>
      </c>
    </row>
    <row r="161" s="11" customFormat="1">
      <c r="B161" s="211"/>
      <c r="C161" s="212"/>
      <c r="D161" s="213" t="s">
        <v>132</v>
      </c>
      <c r="E161" s="214" t="s">
        <v>1</v>
      </c>
      <c r="F161" s="215" t="s">
        <v>252</v>
      </c>
      <c r="G161" s="212"/>
      <c r="H161" s="214" t="s">
        <v>1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132</v>
      </c>
      <c r="AU161" s="221" t="s">
        <v>79</v>
      </c>
      <c r="AV161" s="11" t="s">
        <v>77</v>
      </c>
      <c r="AW161" s="11" t="s">
        <v>31</v>
      </c>
      <c r="AX161" s="11" t="s">
        <v>69</v>
      </c>
      <c r="AY161" s="221" t="s">
        <v>113</v>
      </c>
    </row>
    <row r="162" s="12" customFormat="1">
      <c r="B162" s="222"/>
      <c r="C162" s="223"/>
      <c r="D162" s="213" t="s">
        <v>132</v>
      </c>
      <c r="E162" s="224" t="s">
        <v>1</v>
      </c>
      <c r="F162" s="225" t="s">
        <v>253</v>
      </c>
      <c r="G162" s="223"/>
      <c r="H162" s="226">
        <v>85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132</v>
      </c>
      <c r="AU162" s="232" t="s">
        <v>79</v>
      </c>
      <c r="AV162" s="12" t="s">
        <v>79</v>
      </c>
      <c r="AW162" s="12" t="s">
        <v>31</v>
      </c>
      <c r="AX162" s="12" t="s">
        <v>77</v>
      </c>
      <c r="AY162" s="232" t="s">
        <v>113</v>
      </c>
    </row>
    <row r="163" s="1" customFormat="1" ht="16.5" customHeight="1">
      <c r="B163" s="36"/>
      <c r="C163" s="200" t="s">
        <v>254</v>
      </c>
      <c r="D163" s="200" t="s">
        <v>115</v>
      </c>
      <c r="E163" s="201" t="s">
        <v>255</v>
      </c>
      <c r="F163" s="202" t="s">
        <v>256</v>
      </c>
      <c r="G163" s="203" t="s">
        <v>257</v>
      </c>
      <c r="H163" s="204">
        <v>112</v>
      </c>
      <c r="I163" s="205"/>
      <c r="J163" s="204">
        <f>ROUND(I163*H163,2)</f>
        <v>0</v>
      </c>
      <c r="K163" s="202" t="s">
        <v>119</v>
      </c>
      <c r="L163" s="41"/>
      <c r="M163" s="206" t="s">
        <v>1</v>
      </c>
      <c r="N163" s="207" t="s">
        <v>40</v>
      </c>
      <c r="O163" s="77"/>
      <c r="P163" s="208">
        <f>O163*H163</f>
        <v>0</v>
      </c>
      <c r="Q163" s="208">
        <v>0</v>
      </c>
      <c r="R163" s="208">
        <f>Q163*H163</f>
        <v>0</v>
      </c>
      <c r="S163" s="208">
        <v>0.20499999999999999</v>
      </c>
      <c r="T163" s="209">
        <f>S163*H163</f>
        <v>22.959999999999997</v>
      </c>
      <c r="AR163" s="15" t="s">
        <v>120</v>
      </c>
      <c r="AT163" s="15" t="s">
        <v>115</v>
      </c>
      <c r="AU163" s="15" t="s">
        <v>79</v>
      </c>
      <c r="AY163" s="15" t="s">
        <v>113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5" t="s">
        <v>77</v>
      </c>
      <c r="BK163" s="210">
        <f>ROUND(I163*H163,2)</f>
        <v>0</v>
      </c>
      <c r="BL163" s="15" t="s">
        <v>120</v>
      </c>
      <c r="BM163" s="15" t="s">
        <v>258</v>
      </c>
    </row>
    <row r="164" s="1" customFormat="1" ht="16.5" customHeight="1">
      <c r="B164" s="36"/>
      <c r="C164" s="200" t="s">
        <v>259</v>
      </c>
      <c r="D164" s="200" t="s">
        <v>115</v>
      </c>
      <c r="E164" s="201" t="s">
        <v>260</v>
      </c>
      <c r="F164" s="202" t="s">
        <v>261</v>
      </c>
      <c r="G164" s="203" t="s">
        <v>257</v>
      </c>
      <c r="H164" s="204">
        <v>69</v>
      </c>
      <c r="I164" s="205"/>
      <c r="J164" s="204">
        <f>ROUND(I164*H164,2)</f>
        <v>0</v>
      </c>
      <c r="K164" s="202" t="s">
        <v>119</v>
      </c>
      <c r="L164" s="41"/>
      <c r="M164" s="206" t="s">
        <v>1</v>
      </c>
      <c r="N164" s="207" t="s">
        <v>40</v>
      </c>
      <c r="O164" s="77"/>
      <c r="P164" s="208">
        <f>O164*H164</f>
        <v>0</v>
      </c>
      <c r="Q164" s="208">
        <v>0</v>
      </c>
      <c r="R164" s="208">
        <f>Q164*H164</f>
        <v>0</v>
      </c>
      <c r="S164" s="208">
        <v>0.040000000000000001</v>
      </c>
      <c r="T164" s="209">
        <f>S164*H164</f>
        <v>2.7600000000000002</v>
      </c>
      <c r="AR164" s="15" t="s">
        <v>120</v>
      </c>
      <c r="AT164" s="15" t="s">
        <v>115</v>
      </c>
      <c r="AU164" s="15" t="s">
        <v>79</v>
      </c>
      <c r="AY164" s="15" t="s">
        <v>113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5" t="s">
        <v>77</v>
      </c>
      <c r="BK164" s="210">
        <f>ROUND(I164*H164,2)</f>
        <v>0</v>
      </c>
      <c r="BL164" s="15" t="s">
        <v>120</v>
      </c>
      <c r="BM164" s="15" t="s">
        <v>262</v>
      </c>
    </row>
    <row r="165" s="1" customFormat="1" ht="16.5" customHeight="1">
      <c r="B165" s="36"/>
      <c r="C165" s="200" t="s">
        <v>263</v>
      </c>
      <c r="D165" s="200" t="s">
        <v>115</v>
      </c>
      <c r="E165" s="201" t="s">
        <v>264</v>
      </c>
      <c r="F165" s="202" t="s">
        <v>265</v>
      </c>
      <c r="G165" s="203" t="s">
        <v>188</v>
      </c>
      <c r="H165" s="204">
        <v>19.800000000000001</v>
      </c>
      <c r="I165" s="205"/>
      <c r="J165" s="204">
        <f>ROUND(I165*H165,2)</f>
        <v>0</v>
      </c>
      <c r="K165" s="202" t="s">
        <v>119</v>
      </c>
      <c r="L165" s="41"/>
      <c r="M165" s="206" t="s">
        <v>1</v>
      </c>
      <c r="N165" s="207" t="s">
        <v>40</v>
      </c>
      <c r="O165" s="77"/>
      <c r="P165" s="208">
        <f>O165*H165</f>
        <v>0</v>
      </c>
      <c r="Q165" s="208">
        <v>3.0000000000000001E-05</v>
      </c>
      <c r="R165" s="208">
        <f>Q165*H165</f>
        <v>0.00059400000000000002</v>
      </c>
      <c r="S165" s="208">
        <v>0.10299999999999999</v>
      </c>
      <c r="T165" s="209">
        <f>S165*H165</f>
        <v>2.0394000000000001</v>
      </c>
      <c r="AR165" s="15" t="s">
        <v>120</v>
      </c>
      <c r="AT165" s="15" t="s">
        <v>115</v>
      </c>
      <c r="AU165" s="15" t="s">
        <v>79</v>
      </c>
      <c r="AY165" s="15" t="s">
        <v>113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5" t="s">
        <v>77</v>
      </c>
      <c r="BK165" s="210">
        <f>ROUND(I165*H165,2)</f>
        <v>0</v>
      </c>
      <c r="BL165" s="15" t="s">
        <v>120</v>
      </c>
      <c r="BM165" s="15" t="s">
        <v>266</v>
      </c>
    </row>
    <row r="166" s="11" customFormat="1">
      <c r="B166" s="211"/>
      <c r="C166" s="212"/>
      <c r="D166" s="213" t="s">
        <v>132</v>
      </c>
      <c r="E166" s="214" t="s">
        <v>1</v>
      </c>
      <c r="F166" s="215" t="s">
        <v>267</v>
      </c>
      <c r="G166" s="212"/>
      <c r="H166" s="214" t="s">
        <v>1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132</v>
      </c>
      <c r="AU166" s="221" t="s">
        <v>79</v>
      </c>
      <c r="AV166" s="11" t="s">
        <v>77</v>
      </c>
      <c r="AW166" s="11" t="s">
        <v>31</v>
      </c>
      <c r="AX166" s="11" t="s">
        <v>69</v>
      </c>
      <c r="AY166" s="221" t="s">
        <v>113</v>
      </c>
    </row>
    <row r="167" s="12" customFormat="1">
      <c r="B167" s="222"/>
      <c r="C167" s="223"/>
      <c r="D167" s="213" t="s">
        <v>132</v>
      </c>
      <c r="E167" s="224" t="s">
        <v>1</v>
      </c>
      <c r="F167" s="225" t="s">
        <v>268</v>
      </c>
      <c r="G167" s="223"/>
      <c r="H167" s="226">
        <v>19.800000000000001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132</v>
      </c>
      <c r="AU167" s="232" t="s">
        <v>79</v>
      </c>
      <c r="AV167" s="12" t="s">
        <v>79</v>
      </c>
      <c r="AW167" s="12" t="s">
        <v>31</v>
      </c>
      <c r="AX167" s="12" t="s">
        <v>77</v>
      </c>
      <c r="AY167" s="232" t="s">
        <v>113</v>
      </c>
    </row>
    <row r="168" s="1" customFormat="1" ht="16.5" customHeight="1">
      <c r="B168" s="36"/>
      <c r="C168" s="200" t="s">
        <v>269</v>
      </c>
      <c r="D168" s="200" t="s">
        <v>115</v>
      </c>
      <c r="E168" s="201" t="s">
        <v>270</v>
      </c>
      <c r="F168" s="202" t="s">
        <v>271</v>
      </c>
      <c r="G168" s="203" t="s">
        <v>138</v>
      </c>
      <c r="H168" s="204">
        <v>77.700000000000003</v>
      </c>
      <c r="I168" s="205"/>
      <c r="J168" s="204">
        <f>ROUND(I168*H168,2)</f>
        <v>0</v>
      </c>
      <c r="K168" s="202" t="s">
        <v>119</v>
      </c>
      <c r="L168" s="41"/>
      <c r="M168" s="206" t="s">
        <v>1</v>
      </c>
      <c r="N168" s="207" t="s">
        <v>40</v>
      </c>
      <c r="O168" s="77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AR168" s="15" t="s">
        <v>120</v>
      </c>
      <c r="AT168" s="15" t="s">
        <v>115</v>
      </c>
      <c r="AU168" s="15" t="s">
        <v>79</v>
      </c>
      <c r="AY168" s="15" t="s">
        <v>113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5" t="s">
        <v>77</v>
      </c>
      <c r="BK168" s="210">
        <f>ROUND(I168*H168,2)</f>
        <v>0</v>
      </c>
      <c r="BL168" s="15" t="s">
        <v>120</v>
      </c>
      <c r="BM168" s="15" t="s">
        <v>272</v>
      </c>
    </row>
    <row r="169" s="12" customFormat="1">
      <c r="B169" s="222"/>
      <c r="C169" s="223"/>
      <c r="D169" s="213" t="s">
        <v>132</v>
      </c>
      <c r="E169" s="224" t="s">
        <v>1</v>
      </c>
      <c r="F169" s="225" t="s">
        <v>273</v>
      </c>
      <c r="G169" s="223"/>
      <c r="H169" s="226">
        <v>77.700000000000003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132</v>
      </c>
      <c r="AU169" s="232" t="s">
        <v>79</v>
      </c>
      <c r="AV169" s="12" t="s">
        <v>79</v>
      </c>
      <c r="AW169" s="12" t="s">
        <v>31</v>
      </c>
      <c r="AX169" s="12" t="s">
        <v>77</v>
      </c>
      <c r="AY169" s="232" t="s">
        <v>113</v>
      </c>
    </row>
    <row r="170" s="1" customFormat="1" ht="16.5" customHeight="1">
      <c r="B170" s="36"/>
      <c r="C170" s="200" t="s">
        <v>274</v>
      </c>
      <c r="D170" s="200" t="s">
        <v>115</v>
      </c>
      <c r="E170" s="201" t="s">
        <v>275</v>
      </c>
      <c r="F170" s="202" t="s">
        <v>276</v>
      </c>
      <c r="G170" s="203" t="s">
        <v>138</v>
      </c>
      <c r="H170" s="204">
        <v>699.29999999999995</v>
      </c>
      <c r="I170" s="205"/>
      <c r="J170" s="204">
        <f>ROUND(I170*H170,2)</f>
        <v>0</v>
      </c>
      <c r="K170" s="202" t="s">
        <v>119</v>
      </c>
      <c r="L170" s="41"/>
      <c r="M170" s="206" t="s">
        <v>1</v>
      </c>
      <c r="N170" s="207" t="s">
        <v>40</v>
      </c>
      <c r="O170" s="77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AR170" s="15" t="s">
        <v>120</v>
      </c>
      <c r="AT170" s="15" t="s">
        <v>115</v>
      </c>
      <c r="AU170" s="15" t="s">
        <v>79</v>
      </c>
      <c r="AY170" s="15" t="s">
        <v>113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5" t="s">
        <v>77</v>
      </c>
      <c r="BK170" s="210">
        <f>ROUND(I170*H170,2)</f>
        <v>0</v>
      </c>
      <c r="BL170" s="15" t="s">
        <v>120</v>
      </c>
      <c r="BM170" s="15" t="s">
        <v>277</v>
      </c>
    </row>
    <row r="171" s="11" customFormat="1">
      <c r="B171" s="211"/>
      <c r="C171" s="212"/>
      <c r="D171" s="213" t="s">
        <v>132</v>
      </c>
      <c r="E171" s="214" t="s">
        <v>1</v>
      </c>
      <c r="F171" s="215" t="s">
        <v>278</v>
      </c>
      <c r="G171" s="212"/>
      <c r="H171" s="214" t="s">
        <v>1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132</v>
      </c>
      <c r="AU171" s="221" t="s">
        <v>79</v>
      </c>
      <c r="AV171" s="11" t="s">
        <v>77</v>
      </c>
      <c r="AW171" s="11" t="s">
        <v>31</v>
      </c>
      <c r="AX171" s="11" t="s">
        <v>69</v>
      </c>
      <c r="AY171" s="221" t="s">
        <v>113</v>
      </c>
    </row>
    <row r="172" s="12" customFormat="1">
      <c r="B172" s="222"/>
      <c r="C172" s="223"/>
      <c r="D172" s="213" t="s">
        <v>132</v>
      </c>
      <c r="E172" s="224" t="s">
        <v>1</v>
      </c>
      <c r="F172" s="225" t="s">
        <v>279</v>
      </c>
      <c r="G172" s="223"/>
      <c r="H172" s="226">
        <v>699.29999999999995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132</v>
      </c>
      <c r="AU172" s="232" t="s">
        <v>79</v>
      </c>
      <c r="AV172" s="12" t="s">
        <v>79</v>
      </c>
      <c r="AW172" s="12" t="s">
        <v>31</v>
      </c>
      <c r="AX172" s="12" t="s">
        <v>77</v>
      </c>
      <c r="AY172" s="232" t="s">
        <v>113</v>
      </c>
    </row>
    <row r="173" s="1" customFormat="1" ht="16.5" customHeight="1">
      <c r="B173" s="36"/>
      <c r="C173" s="200" t="s">
        <v>280</v>
      </c>
      <c r="D173" s="200" t="s">
        <v>115</v>
      </c>
      <c r="E173" s="201" t="s">
        <v>281</v>
      </c>
      <c r="F173" s="202" t="s">
        <v>282</v>
      </c>
      <c r="G173" s="203" t="s">
        <v>138</v>
      </c>
      <c r="H173" s="204">
        <v>38.299999999999997</v>
      </c>
      <c r="I173" s="205"/>
      <c r="J173" s="204">
        <f>ROUND(I173*H173,2)</f>
        <v>0</v>
      </c>
      <c r="K173" s="202" t="s">
        <v>119</v>
      </c>
      <c r="L173" s="41"/>
      <c r="M173" s="206" t="s">
        <v>1</v>
      </c>
      <c r="N173" s="207" t="s">
        <v>40</v>
      </c>
      <c r="O173" s="77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9">
        <f>S173*H173</f>
        <v>0</v>
      </c>
      <c r="AR173" s="15" t="s">
        <v>120</v>
      </c>
      <c r="AT173" s="15" t="s">
        <v>115</v>
      </c>
      <c r="AU173" s="15" t="s">
        <v>79</v>
      </c>
      <c r="AY173" s="15" t="s">
        <v>113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5" t="s">
        <v>77</v>
      </c>
      <c r="BK173" s="210">
        <f>ROUND(I173*H173,2)</f>
        <v>0</v>
      </c>
      <c r="BL173" s="15" t="s">
        <v>120</v>
      </c>
      <c r="BM173" s="15" t="s">
        <v>283</v>
      </c>
    </row>
    <row r="174" s="1" customFormat="1" ht="16.5" customHeight="1">
      <c r="B174" s="36"/>
      <c r="C174" s="200" t="s">
        <v>284</v>
      </c>
      <c r="D174" s="200" t="s">
        <v>115</v>
      </c>
      <c r="E174" s="201" t="s">
        <v>285</v>
      </c>
      <c r="F174" s="202" t="s">
        <v>286</v>
      </c>
      <c r="G174" s="203" t="s">
        <v>138</v>
      </c>
      <c r="H174" s="204">
        <v>2</v>
      </c>
      <c r="I174" s="205"/>
      <c r="J174" s="204">
        <f>ROUND(I174*H174,2)</f>
        <v>0</v>
      </c>
      <c r="K174" s="202" t="s">
        <v>119</v>
      </c>
      <c r="L174" s="41"/>
      <c r="M174" s="206" t="s">
        <v>1</v>
      </c>
      <c r="N174" s="207" t="s">
        <v>40</v>
      </c>
      <c r="O174" s="77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AR174" s="15" t="s">
        <v>120</v>
      </c>
      <c r="AT174" s="15" t="s">
        <v>115</v>
      </c>
      <c r="AU174" s="15" t="s">
        <v>79</v>
      </c>
      <c r="AY174" s="15" t="s">
        <v>113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5" t="s">
        <v>77</v>
      </c>
      <c r="BK174" s="210">
        <f>ROUND(I174*H174,2)</f>
        <v>0</v>
      </c>
      <c r="BL174" s="15" t="s">
        <v>120</v>
      </c>
      <c r="BM174" s="15" t="s">
        <v>287</v>
      </c>
    </row>
    <row r="175" s="1" customFormat="1" ht="16.5" customHeight="1">
      <c r="B175" s="36"/>
      <c r="C175" s="200" t="s">
        <v>288</v>
      </c>
      <c r="D175" s="200" t="s">
        <v>115</v>
      </c>
      <c r="E175" s="201" t="s">
        <v>289</v>
      </c>
      <c r="F175" s="202" t="s">
        <v>290</v>
      </c>
      <c r="G175" s="203" t="s">
        <v>138</v>
      </c>
      <c r="H175" s="204">
        <v>37.399999999999999</v>
      </c>
      <c r="I175" s="205"/>
      <c r="J175" s="204">
        <f>ROUND(I175*H175,2)</f>
        <v>0</v>
      </c>
      <c r="K175" s="202" t="s">
        <v>119</v>
      </c>
      <c r="L175" s="41"/>
      <c r="M175" s="206" t="s">
        <v>1</v>
      </c>
      <c r="N175" s="207" t="s">
        <v>40</v>
      </c>
      <c r="O175" s="77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AR175" s="15" t="s">
        <v>120</v>
      </c>
      <c r="AT175" s="15" t="s">
        <v>115</v>
      </c>
      <c r="AU175" s="15" t="s">
        <v>79</v>
      </c>
      <c r="AY175" s="15" t="s">
        <v>113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5" t="s">
        <v>77</v>
      </c>
      <c r="BK175" s="210">
        <f>ROUND(I175*H175,2)</f>
        <v>0</v>
      </c>
      <c r="BL175" s="15" t="s">
        <v>120</v>
      </c>
      <c r="BM175" s="15" t="s">
        <v>291</v>
      </c>
    </row>
    <row r="176" s="10" customFormat="1" ht="22.8" customHeight="1">
      <c r="B176" s="184"/>
      <c r="C176" s="185"/>
      <c r="D176" s="186" t="s">
        <v>68</v>
      </c>
      <c r="E176" s="198" t="s">
        <v>135</v>
      </c>
      <c r="F176" s="198" t="s">
        <v>292</v>
      </c>
      <c r="G176" s="185"/>
      <c r="H176" s="185"/>
      <c r="I176" s="188"/>
      <c r="J176" s="199">
        <f>BK176</f>
        <v>0</v>
      </c>
      <c r="K176" s="185"/>
      <c r="L176" s="190"/>
      <c r="M176" s="191"/>
      <c r="N176" s="192"/>
      <c r="O176" s="192"/>
      <c r="P176" s="193">
        <f>SUM(P177:P218)</f>
        <v>0</v>
      </c>
      <c r="Q176" s="192"/>
      <c r="R176" s="193">
        <f>SUM(R177:R218)</f>
        <v>0.10952500000000001</v>
      </c>
      <c r="S176" s="192"/>
      <c r="T176" s="194">
        <f>SUM(T177:T218)</f>
        <v>0</v>
      </c>
      <c r="AR176" s="195" t="s">
        <v>77</v>
      </c>
      <c r="AT176" s="196" t="s">
        <v>68</v>
      </c>
      <c r="AU176" s="196" t="s">
        <v>77</v>
      </c>
      <c r="AY176" s="195" t="s">
        <v>113</v>
      </c>
      <c r="BK176" s="197">
        <f>SUM(BK177:BK218)</f>
        <v>0</v>
      </c>
    </row>
    <row r="177" s="1" customFormat="1" ht="16.5" customHeight="1">
      <c r="B177" s="36"/>
      <c r="C177" s="200" t="s">
        <v>293</v>
      </c>
      <c r="D177" s="200" t="s">
        <v>115</v>
      </c>
      <c r="E177" s="201" t="s">
        <v>294</v>
      </c>
      <c r="F177" s="202" t="s">
        <v>295</v>
      </c>
      <c r="G177" s="203" t="s">
        <v>188</v>
      </c>
      <c r="H177" s="204">
        <v>12</v>
      </c>
      <c r="I177" s="205"/>
      <c r="J177" s="204">
        <f>ROUND(I177*H177,2)</f>
        <v>0</v>
      </c>
      <c r="K177" s="202" t="s">
        <v>119</v>
      </c>
      <c r="L177" s="41"/>
      <c r="M177" s="206" t="s">
        <v>1</v>
      </c>
      <c r="N177" s="207" t="s">
        <v>40</v>
      </c>
      <c r="O177" s="77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9">
        <f>S177*H177</f>
        <v>0</v>
      </c>
      <c r="AR177" s="15" t="s">
        <v>120</v>
      </c>
      <c r="AT177" s="15" t="s">
        <v>115</v>
      </c>
      <c r="AU177" s="15" t="s">
        <v>79</v>
      </c>
      <c r="AY177" s="15" t="s">
        <v>113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5" t="s">
        <v>77</v>
      </c>
      <c r="BK177" s="210">
        <f>ROUND(I177*H177,2)</f>
        <v>0</v>
      </c>
      <c r="BL177" s="15" t="s">
        <v>120</v>
      </c>
      <c r="BM177" s="15" t="s">
        <v>296</v>
      </c>
    </row>
    <row r="178" s="11" customFormat="1">
      <c r="B178" s="211"/>
      <c r="C178" s="212"/>
      <c r="D178" s="213" t="s">
        <v>132</v>
      </c>
      <c r="E178" s="214" t="s">
        <v>1</v>
      </c>
      <c r="F178" s="215" t="s">
        <v>297</v>
      </c>
      <c r="G178" s="212"/>
      <c r="H178" s="214" t="s">
        <v>1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132</v>
      </c>
      <c r="AU178" s="221" t="s">
        <v>79</v>
      </c>
      <c r="AV178" s="11" t="s">
        <v>77</v>
      </c>
      <c r="AW178" s="11" t="s">
        <v>31</v>
      </c>
      <c r="AX178" s="11" t="s">
        <v>69</v>
      </c>
      <c r="AY178" s="221" t="s">
        <v>113</v>
      </c>
    </row>
    <row r="179" s="12" customFormat="1">
      <c r="B179" s="222"/>
      <c r="C179" s="223"/>
      <c r="D179" s="213" t="s">
        <v>132</v>
      </c>
      <c r="E179" s="224" t="s">
        <v>1</v>
      </c>
      <c r="F179" s="225" t="s">
        <v>180</v>
      </c>
      <c r="G179" s="223"/>
      <c r="H179" s="226">
        <v>12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132</v>
      </c>
      <c r="AU179" s="232" t="s">
        <v>79</v>
      </c>
      <c r="AV179" s="12" t="s">
        <v>79</v>
      </c>
      <c r="AW179" s="12" t="s">
        <v>31</v>
      </c>
      <c r="AX179" s="12" t="s">
        <v>77</v>
      </c>
      <c r="AY179" s="232" t="s">
        <v>113</v>
      </c>
    </row>
    <row r="180" s="1" customFormat="1" ht="16.5" customHeight="1">
      <c r="B180" s="36"/>
      <c r="C180" s="200" t="s">
        <v>298</v>
      </c>
      <c r="D180" s="200" t="s">
        <v>115</v>
      </c>
      <c r="E180" s="201" t="s">
        <v>299</v>
      </c>
      <c r="F180" s="202" t="s">
        <v>300</v>
      </c>
      <c r="G180" s="203" t="s">
        <v>188</v>
      </c>
      <c r="H180" s="204">
        <v>12</v>
      </c>
      <c r="I180" s="205"/>
      <c r="J180" s="204">
        <f>ROUND(I180*H180,2)</f>
        <v>0</v>
      </c>
      <c r="K180" s="202" t="s">
        <v>119</v>
      </c>
      <c r="L180" s="41"/>
      <c r="M180" s="206" t="s">
        <v>1</v>
      </c>
      <c r="N180" s="207" t="s">
        <v>40</v>
      </c>
      <c r="O180" s="77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AR180" s="15" t="s">
        <v>120</v>
      </c>
      <c r="AT180" s="15" t="s">
        <v>115</v>
      </c>
      <c r="AU180" s="15" t="s">
        <v>79</v>
      </c>
      <c r="AY180" s="15" t="s">
        <v>113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5" t="s">
        <v>77</v>
      </c>
      <c r="BK180" s="210">
        <f>ROUND(I180*H180,2)</f>
        <v>0</v>
      </c>
      <c r="BL180" s="15" t="s">
        <v>120</v>
      </c>
      <c r="BM180" s="15" t="s">
        <v>301</v>
      </c>
    </row>
    <row r="181" s="11" customFormat="1">
      <c r="B181" s="211"/>
      <c r="C181" s="212"/>
      <c r="D181" s="213" t="s">
        <v>132</v>
      </c>
      <c r="E181" s="214" t="s">
        <v>1</v>
      </c>
      <c r="F181" s="215" t="s">
        <v>297</v>
      </c>
      <c r="G181" s="212"/>
      <c r="H181" s="214" t="s">
        <v>1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132</v>
      </c>
      <c r="AU181" s="221" t="s">
        <v>79</v>
      </c>
      <c r="AV181" s="11" t="s">
        <v>77</v>
      </c>
      <c r="AW181" s="11" t="s">
        <v>31</v>
      </c>
      <c r="AX181" s="11" t="s">
        <v>69</v>
      </c>
      <c r="AY181" s="221" t="s">
        <v>113</v>
      </c>
    </row>
    <row r="182" s="12" customFormat="1">
      <c r="B182" s="222"/>
      <c r="C182" s="223"/>
      <c r="D182" s="213" t="s">
        <v>132</v>
      </c>
      <c r="E182" s="224" t="s">
        <v>1</v>
      </c>
      <c r="F182" s="225" t="s">
        <v>180</v>
      </c>
      <c r="G182" s="223"/>
      <c r="H182" s="226">
        <v>12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132</v>
      </c>
      <c r="AU182" s="232" t="s">
        <v>79</v>
      </c>
      <c r="AV182" s="12" t="s">
        <v>79</v>
      </c>
      <c r="AW182" s="12" t="s">
        <v>31</v>
      </c>
      <c r="AX182" s="12" t="s">
        <v>77</v>
      </c>
      <c r="AY182" s="232" t="s">
        <v>113</v>
      </c>
    </row>
    <row r="183" s="1" customFormat="1" ht="16.5" customHeight="1">
      <c r="B183" s="36"/>
      <c r="C183" s="200" t="s">
        <v>302</v>
      </c>
      <c r="D183" s="200" t="s">
        <v>115</v>
      </c>
      <c r="E183" s="201" t="s">
        <v>303</v>
      </c>
      <c r="F183" s="202" t="s">
        <v>304</v>
      </c>
      <c r="G183" s="203" t="s">
        <v>188</v>
      </c>
      <c r="H183" s="204">
        <v>12</v>
      </c>
      <c r="I183" s="205"/>
      <c r="J183" s="204">
        <f>ROUND(I183*H183,2)</f>
        <v>0</v>
      </c>
      <c r="K183" s="202" t="s">
        <v>119</v>
      </c>
      <c r="L183" s="41"/>
      <c r="M183" s="206" t="s">
        <v>1</v>
      </c>
      <c r="N183" s="207" t="s">
        <v>40</v>
      </c>
      <c r="O183" s="77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9">
        <f>S183*H183</f>
        <v>0</v>
      </c>
      <c r="AR183" s="15" t="s">
        <v>120</v>
      </c>
      <c r="AT183" s="15" t="s">
        <v>115</v>
      </c>
      <c r="AU183" s="15" t="s">
        <v>79</v>
      </c>
      <c r="AY183" s="15" t="s">
        <v>113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5" t="s">
        <v>77</v>
      </c>
      <c r="BK183" s="210">
        <f>ROUND(I183*H183,2)</f>
        <v>0</v>
      </c>
      <c r="BL183" s="15" t="s">
        <v>120</v>
      </c>
      <c r="BM183" s="15" t="s">
        <v>305</v>
      </c>
    </row>
    <row r="184" s="11" customFormat="1">
      <c r="B184" s="211"/>
      <c r="C184" s="212"/>
      <c r="D184" s="213" t="s">
        <v>132</v>
      </c>
      <c r="E184" s="214" t="s">
        <v>1</v>
      </c>
      <c r="F184" s="215" t="s">
        <v>297</v>
      </c>
      <c r="G184" s="212"/>
      <c r="H184" s="214" t="s">
        <v>1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132</v>
      </c>
      <c r="AU184" s="221" t="s">
        <v>79</v>
      </c>
      <c r="AV184" s="11" t="s">
        <v>77</v>
      </c>
      <c r="AW184" s="11" t="s">
        <v>31</v>
      </c>
      <c r="AX184" s="11" t="s">
        <v>69</v>
      </c>
      <c r="AY184" s="221" t="s">
        <v>113</v>
      </c>
    </row>
    <row r="185" s="12" customFormat="1">
      <c r="B185" s="222"/>
      <c r="C185" s="223"/>
      <c r="D185" s="213" t="s">
        <v>132</v>
      </c>
      <c r="E185" s="224" t="s">
        <v>1</v>
      </c>
      <c r="F185" s="225" t="s">
        <v>180</v>
      </c>
      <c r="G185" s="223"/>
      <c r="H185" s="226">
        <v>12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132</v>
      </c>
      <c r="AU185" s="232" t="s">
        <v>79</v>
      </c>
      <c r="AV185" s="12" t="s">
        <v>79</v>
      </c>
      <c r="AW185" s="12" t="s">
        <v>31</v>
      </c>
      <c r="AX185" s="12" t="s">
        <v>77</v>
      </c>
      <c r="AY185" s="232" t="s">
        <v>113</v>
      </c>
    </row>
    <row r="186" s="1" customFormat="1" ht="16.5" customHeight="1">
      <c r="B186" s="36"/>
      <c r="C186" s="200" t="s">
        <v>306</v>
      </c>
      <c r="D186" s="200" t="s">
        <v>115</v>
      </c>
      <c r="E186" s="201" t="s">
        <v>307</v>
      </c>
      <c r="F186" s="202" t="s">
        <v>308</v>
      </c>
      <c r="G186" s="203" t="s">
        <v>188</v>
      </c>
      <c r="H186" s="204">
        <v>1.3</v>
      </c>
      <c r="I186" s="205"/>
      <c r="J186" s="204">
        <f>ROUND(I186*H186,2)</f>
        <v>0</v>
      </c>
      <c r="K186" s="202" t="s">
        <v>119</v>
      </c>
      <c r="L186" s="41"/>
      <c r="M186" s="206" t="s">
        <v>1</v>
      </c>
      <c r="N186" s="207" t="s">
        <v>40</v>
      </c>
      <c r="O186" s="77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AR186" s="15" t="s">
        <v>120</v>
      </c>
      <c r="AT186" s="15" t="s">
        <v>115</v>
      </c>
      <c r="AU186" s="15" t="s">
        <v>79</v>
      </c>
      <c r="AY186" s="15" t="s">
        <v>113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5" t="s">
        <v>77</v>
      </c>
      <c r="BK186" s="210">
        <f>ROUND(I186*H186,2)</f>
        <v>0</v>
      </c>
      <c r="BL186" s="15" t="s">
        <v>120</v>
      </c>
      <c r="BM186" s="15" t="s">
        <v>309</v>
      </c>
    </row>
    <row r="187" s="11" customFormat="1">
      <c r="B187" s="211"/>
      <c r="C187" s="212"/>
      <c r="D187" s="213" t="s">
        <v>132</v>
      </c>
      <c r="E187" s="214" t="s">
        <v>1</v>
      </c>
      <c r="F187" s="215" t="s">
        <v>310</v>
      </c>
      <c r="G187" s="212"/>
      <c r="H187" s="214" t="s">
        <v>1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132</v>
      </c>
      <c r="AU187" s="221" t="s">
        <v>79</v>
      </c>
      <c r="AV187" s="11" t="s">
        <v>77</v>
      </c>
      <c r="AW187" s="11" t="s">
        <v>31</v>
      </c>
      <c r="AX187" s="11" t="s">
        <v>69</v>
      </c>
      <c r="AY187" s="221" t="s">
        <v>113</v>
      </c>
    </row>
    <row r="188" s="12" customFormat="1">
      <c r="B188" s="222"/>
      <c r="C188" s="223"/>
      <c r="D188" s="213" t="s">
        <v>132</v>
      </c>
      <c r="E188" s="224" t="s">
        <v>1</v>
      </c>
      <c r="F188" s="225" t="s">
        <v>311</v>
      </c>
      <c r="G188" s="223"/>
      <c r="H188" s="226">
        <v>1.3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132</v>
      </c>
      <c r="AU188" s="232" t="s">
        <v>79</v>
      </c>
      <c r="AV188" s="12" t="s">
        <v>79</v>
      </c>
      <c r="AW188" s="12" t="s">
        <v>31</v>
      </c>
      <c r="AX188" s="12" t="s">
        <v>77</v>
      </c>
      <c r="AY188" s="232" t="s">
        <v>113</v>
      </c>
    </row>
    <row r="189" s="1" customFormat="1" ht="16.5" customHeight="1">
      <c r="B189" s="36"/>
      <c r="C189" s="200" t="s">
        <v>312</v>
      </c>
      <c r="D189" s="200" t="s">
        <v>115</v>
      </c>
      <c r="E189" s="201" t="s">
        <v>313</v>
      </c>
      <c r="F189" s="202" t="s">
        <v>314</v>
      </c>
      <c r="G189" s="203" t="s">
        <v>188</v>
      </c>
      <c r="H189" s="204">
        <v>1.3</v>
      </c>
      <c r="I189" s="205"/>
      <c r="J189" s="204">
        <f>ROUND(I189*H189,2)</f>
        <v>0</v>
      </c>
      <c r="K189" s="202" t="s">
        <v>119</v>
      </c>
      <c r="L189" s="41"/>
      <c r="M189" s="206" t="s">
        <v>1</v>
      </c>
      <c r="N189" s="207" t="s">
        <v>40</v>
      </c>
      <c r="O189" s="77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9">
        <f>S189*H189</f>
        <v>0</v>
      </c>
      <c r="AR189" s="15" t="s">
        <v>120</v>
      </c>
      <c r="AT189" s="15" t="s">
        <v>115</v>
      </c>
      <c r="AU189" s="15" t="s">
        <v>79</v>
      </c>
      <c r="AY189" s="15" t="s">
        <v>113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5" t="s">
        <v>77</v>
      </c>
      <c r="BK189" s="210">
        <f>ROUND(I189*H189,2)</f>
        <v>0</v>
      </c>
      <c r="BL189" s="15" t="s">
        <v>120</v>
      </c>
      <c r="BM189" s="15" t="s">
        <v>315</v>
      </c>
    </row>
    <row r="190" s="11" customFormat="1">
      <c r="B190" s="211"/>
      <c r="C190" s="212"/>
      <c r="D190" s="213" t="s">
        <v>132</v>
      </c>
      <c r="E190" s="214" t="s">
        <v>1</v>
      </c>
      <c r="F190" s="215" t="s">
        <v>310</v>
      </c>
      <c r="G190" s="212"/>
      <c r="H190" s="214" t="s">
        <v>1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132</v>
      </c>
      <c r="AU190" s="221" t="s">
        <v>79</v>
      </c>
      <c r="AV190" s="11" t="s">
        <v>77</v>
      </c>
      <c r="AW190" s="11" t="s">
        <v>31</v>
      </c>
      <c r="AX190" s="11" t="s">
        <v>69</v>
      </c>
      <c r="AY190" s="221" t="s">
        <v>113</v>
      </c>
    </row>
    <row r="191" s="12" customFormat="1">
      <c r="B191" s="222"/>
      <c r="C191" s="223"/>
      <c r="D191" s="213" t="s">
        <v>132</v>
      </c>
      <c r="E191" s="224" t="s">
        <v>1</v>
      </c>
      <c r="F191" s="225" t="s">
        <v>311</v>
      </c>
      <c r="G191" s="223"/>
      <c r="H191" s="226">
        <v>1.3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132</v>
      </c>
      <c r="AU191" s="232" t="s">
        <v>79</v>
      </c>
      <c r="AV191" s="12" t="s">
        <v>79</v>
      </c>
      <c r="AW191" s="12" t="s">
        <v>31</v>
      </c>
      <c r="AX191" s="12" t="s">
        <v>77</v>
      </c>
      <c r="AY191" s="232" t="s">
        <v>113</v>
      </c>
    </row>
    <row r="192" s="1" customFormat="1" ht="16.5" customHeight="1">
      <c r="B192" s="36"/>
      <c r="C192" s="200" t="s">
        <v>316</v>
      </c>
      <c r="D192" s="200" t="s">
        <v>115</v>
      </c>
      <c r="E192" s="201" t="s">
        <v>317</v>
      </c>
      <c r="F192" s="202" t="s">
        <v>318</v>
      </c>
      <c r="G192" s="203" t="s">
        <v>188</v>
      </c>
      <c r="H192" s="204">
        <v>1.3</v>
      </c>
      <c r="I192" s="205"/>
      <c r="J192" s="204">
        <f>ROUND(I192*H192,2)</f>
        <v>0</v>
      </c>
      <c r="K192" s="202" t="s">
        <v>119</v>
      </c>
      <c r="L192" s="41"/>
      <c r="M192" s="206" t="s">
        <v>1</v>
      </c>
      <c r="N192" s="207" t="s">
        <v>40</v>
      </c>
      <c r="O192" s="77"/>
      <c r="P192" s="208">
        <f>O192*H192</f>
        <v>0</v>
      </c>
      <c r="Q192" s="208">
        <v>0.084250000000000005</v>
      </c>
      <c r="R192" s="208">
        <f>Q192*H192</f>
        <v>0.10952500000000001</v>
      </c>
      <c r="S192" s="208">
        <v>0</v>
      </c>
      <c r="T192" s="209">
        <f>S192*H192</f>
        <v>0</v>
      </c>
      <c r="AR192" s="15" t="s">
        <v>120</v>
      </c>
      <c r="AT192" s="15" t="s">
        <v>115</v>
      </c>
      <c r="AU192" s="15" t="s">
        <v>79</v>
      </c>
      <c r="AY192" s="15" t="s">
        <v>113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5" t="s">
        <v>77</v>
      </c>
      <c r="BK192" s="210">
        <f>ROUND(I192*H192,2)</f>
        <v>0</v>
      </c>
      <c r="BL192" s="15" t="s">
        <v>120</v>
      </c>
      <c r="BM192" s="15" t="s">
        <v>319</v>
      </c>
    </row>
    <row r="193" s="11" customFormat="1">
      <c r="B193" s="211"/>
      <c r="C193" s="212"/>
      <c r="D193" s="213" t="s">
        <v>132</v>
      </c>
      <c r="E193" s="214" t="s">
        <v>1</v>
      </c>
      <c r="F193" s="215" t="s">
        <v>310</v>
      </c>
      <c r="G193" s="212"/>
      <c r="H193" s="214" t="s">
        <v>1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132</v>
      </c>
      <c r="AU193" s="221" t="s">
        <v>79</v>
      </c>
      <c r="AV193" s="11" t="s">
        <v>77</v>
      </c>
      <c r="AW193" s="11" t="s">
        <v>31</v>
      </c>
      <c r="AX193" s="11" t="s">
        <v>69</v>
      </c>
      <c r="AY193" s="221" t="s">
        <v>113</v>
      </c>
    </row>
    <row r="194" s="11" customFormat="1">
      <c r="B194" s="211"/>
      <c r="C194" s="212"/>
      <c r="D194" s="213" t="s">
        <v>132</v>
      </c>
      <c r="E194" s="214" t="s">
        <v>1</v>
      </c>
      <c r="F194" s="215" t="s">
        <v>320</v>
      </c>
      <c r="G194" s="212"/>
      <c r="H194" s="214" t="s">
        <v>1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132</v>
      </c>
      <c r="AU194" s="221" t="s">
        <v>79</v>
      </c>
      <c r="AV194" s="11" t="s">
        <v>77</v>
      </c>
      <c r="AW194" s="11" t="s">
        <v>31</v>
      </c>
      <c r="AX194" s="11" t="s">
        <v>69</v>
      </c>
      <c r="AY194" s="221" t="s">
        <v>113</v>
      </c>
    </row>
    <row r="195" s="12" customFormat="1">
      <c r="B195" s="222"/>
      <c r="C195" s="223"/>
      <c r="D195" s="213" t="s">
        <v>132</v>
      </c>
      <c r="E195" s="224" t="s">
        <v>1</v>
      </c>
      <c r="F195" s="225" t="s">
        <v>311</v>
      </c>
      <c r="G195" s="223"/>
      <c r="H195" s="226">
        <v>1.3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132</v>
      </c>
      <c r="AU195" s="232" t="s">
        <v>79</v>
      </c>
      <c r="AV195" s="12" t="s">
        <v>79</v>
      </c>
      <c r="AW195" s="12" t="s">
        <v>31</v>
      </c>
      <c r="AX195" s="12" t="s">
        <v>77</v>
      </c>
      <c r="AY195" s="232" t="s">
        <v>113</v>
      </c>
    </row>
    <row r="196" s="1" customFormat="1" ht="16.5" customHeight="1">
      <c r="B196" s="36"/>
      <c r="C196" s="200" t="s">
        <v>321</v>
      </c>
      <c r="D196" s="200" t="s">
        <v>115</v>
      </c>
      <c r="E196" s="201" t="s">
        <v>322</v>
      </c>
      <c r="F196" s="202" t="s">
        <v>323</v>
      </c>
      <c r="G196" s="203" t="s">
        <v>188</v>
      </c>
      <c r="H196" s="204">
        <v>376</v>
      </c>
      <c r="I196" s="205"/>
      <c r="J196" s="204">
        <f>ROUND(I196*H196,2)</f>
        <v>0</v>
      </c>
      <c r="K196" s="202" t="s">
        <v>119</v>
      </c>
      <c r="L196" s="41"/>
      <c r="M196" s="206" t="s">
        <v>1</v>
      </c>
      <c r="N196" s="207" t="s">
        <v>40</v>
      </c>
      <c r="O196" s="77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9">
        <f>S196*H196</f>
        <v>0</v>
      </c>
      <c r="AR196" s="15" t="s">
        <v>120</v>
      </c>
      <c r="AT196" s="15" t="s">
        <v>115</v>
      </c>
      <c r="AU196" s="15" t="s">
        <v>79</v>
      </c>
      <c r="AY196" s="15" t="s">
        <v>113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5" t="s">
        <v>77</v>
      </c>
      <c r="BK196" s="210">
        <f>ROUND(I196*H196,2)</f>
        <v>0</v>
      </c>
      <c r="BL196" s="15" t="s">
        <v>120</v>
      </c>
      <c r="BM196" s="15" t="s">
        <v>324</v>
      </c>
    </row>
    <row r="197" s="11" customFormat="1">
      <c r="B197" s="211"/>
      <c r="C197" s="212"/>
      <c r="D197" s="213" t="s">
        <v>132</v>
      </c>
      <c r="E197" s="214" t="s">
        <v>1</v>
      </c>
      <c r="F197" s="215" t="s">
        <v>325</v>
      </c>
      <c r="G197" s="212"/>
      <c r="H197" s="214" t="s">
        <v>1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132</v>
      </c>
      <c r="AU197" s="221" t="s">
        <v>79</v>
      </c>
      <c r="AV197" s="11" t="s">
        <v>77</v>
      </c>
      <c r="AW197" s="11" t="s">
        <v>31</v>
      </c>
      <c r="AX197" s="11" t="s">
        <v>69</v>
      </c>
      <c r="AY197" s="221" t="s">
        <v>113</v>
      </c>
    </row>
    <row r="198" s="12" customFormat="1">
      <c r="B198" s="222"/>
      <c r="C198" s="223"/>
      <c r="D198" s="213" t="s">
        <v>132</v>
      </c>
      <c r="E198" s="224" t="s">
        <v>1</v>
      </c>
      <c r="F198" s="225" t="s">
        <v>326</v>
      </c>
      <c r="G198" s="223"/>
      <c r="H198" s="226">
        <v>376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132</v>
      </c>
      <c r="AU198" s="232" t="s">
        <v>79</v>
      </c>
      <c r="AV198" s="12" t="s">
        <v>79</v>
      </c>
      <c r="AW198" s="12" t="s">
        <v>31</v>
      </c>
      <c r="AX198" s="12" t="s">
        <v>77</v>
      </c>
      <c r="AY198" s="232" t="s">
        <v>113</v>
      </c>
    </row>
    <row r="199" s="1" customFormat="1" ht="16.5" customHeight="1">
      <c r="B199" s="36"/>
      <c r="C199" s="200" t="s">
        <v>327</v>
      </c>
      <c r="D199" s="200" t="s">
        <v>115</v>
      </c>
      <c r="E199" s="201" t="s">
        <v>328</v>
      </c>
      <c r="F199" s="202" t="s">
        <v>329</v>
      </c>
      <c r="G199" s="203" t="s">
        <v>188</v>
      </c>
      <c r="H199" s="204">
        <v>376</v>
      </c>
      <c r="I199" s="205"/>
      <c r="J199" s="204">
        <f>ROUND(I199*H199,2)</f>
        <v>0</v>
      </c>
      <c r="K199" s="202" t="s">
        <v>119</v>
      </c>
      <c r="L199" s="41"/>
      <c r="M199" s="206" t="s">
        <v>1</v>
      </c>
      <c r="N199" s="207" t="s">
        <v>40</v>
      </c>
      <c r="O199" s="77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AR199" s="15" t="s">
        <v>120</v>
      </c>
      <c r="AT199" s="15" t="s">
        <v>115</v>
      </c>
      <c r="AU199" s="15" t="s">
        <v>79</v>
      </c>
      <c r="AY199" s="15" t="s">
        <v>113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5" t="s">
        <v>77</v>
      </c>
      <c r="BK199" s="210">
        <f>ROUND(I199*H199,2)</f>
        <v>0</v>
      </c>
      <c r="BL199" s="15" t="s">
        <v>120</v>
      </c>
      <c r="BM199" s="15" t="s">
        <v>330</v>
      </c>
    </row>
    <row r="200" s="11" customFormat="1">
      <c r="B200" s="211"/>
      <c r="C200" s="212"/>
      <c r="D200" s="213" t="s">
        <v>132</v>
      </c>
      <c r="E200" s="214" t="s">
        <v>1</v>
      </c>
      <c r="F200" s="215" t="s">
        <v>325</v>
      </c>
      <c r="G200" s="212"/>
      <c r="H200" s="214" t="s">
        <v>1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132</v>
      </c>
      <c r="AU200" s="221" t="s">
        <v>79</v>
      </c>
      <c r="AV200" s="11" t="s">
        <v>77</v>
      </c>
      <c r="AW200" s="11" t="s">
        <v>31</v>
      </c>
      <c r="AX200" s="11" t="s">
        <v>69</v>
      </c>
      <c r="AY200" s="221" t="s">
        <v>113</v>
      </c>
    </row>
    <row r="201" s="12" customFormat="1">
      <c r="B201" s="222"/>
      <c r="C201" s="223"/>
      <c r="D201" s="213" t="s">
        <v>132</v>
      </c>
      <c r="E201" s="224" t="s">
        <v>1</v>
      </c>
      <c r="F201" s="225" t="s">
        <v>326</v>
      </c>
      <c r="G201" s="223"/>
      <c r="H201" s="226">
        <v>376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132</v>
      </c>
      <c r="AU201" s="232" t="s">
        <v>79</v>
      </c>
      <c r="AV201" s="12" t="s">
        <v>79</v>
      </c>
      <c r="AW201" s="12" t="s">
        <v>31</v>
      </c>
      <c r="AX201" s="12" t="s">
        <v>77</v>
      </c>
      <c r="AY201" s="232" t="s">
        <v>113</v>
      </c>
    </row>
    <row r="202" s="1" customFormat="1" ht="16.5" customHeight="1">
      <c r="B202" s="36"/>
      <c r="C202" s="200" t="s">
        <v>331</v>
      </c>
      <c r="D202" s="200" t="s">
        <v>115</v>
      </c>
      <c r="E202" s="201" t="s">
        <v>332</v>
      </c>
      <c r="F202" s="202" t="s">
        <v>333</v>
      </c>
      <c r="G202" s="203" t="s">
        <v>188</v>
      </c>
      <c r="H202" s="204">
        <v>376</v>
      </c>
      <c r="I202" s="205"/>
      <c r="J202" s="204">
        <f>ROUND(I202*H202,2)</f>
        <v>0</v>
      </c>
      <c r="K202" s="202" t="s">
        <v>119</v>
      </c>
      <c r="L202" s="41"/>
      <c r="M202" s="206" t="s">
        <v>1</v>
      </c>
      <c r="N202" s="207" t="s">
        <v>40</v>
      </c>
      <c r="O202" s="77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9">
        <f>S202*H202</f>
        <v>0</v>
      </c>
      <c r="AR202" s="15" t="s">
        <v>120</v>
      </c>
      <c r="AT202" s="15" t="s">
        <v>115</v>
      </c>
      <c r="AU202" s="15" t="s">
        <v>79</v>
      </c>
      <c r="AY202" s="15" t="s">
        <v>113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5" t="s">
        <v>77</v>
      </c>
      <c r="BK202" s="210">
        <f>ROUND(I202*H202,2)</f>
        <v>0</v>
      </c>
      <c r="BL202" s="15" t="s">
        <v>120</v>
      </c>
      <c r="BM202" s="15" t="s">
        <v>334</v>
      </c>
    </row>
    <row r="203" s="11" customFormat="1">
      <c r="B203" s="211"/>
      <c r="C203" s="212"/>
      <c r="D203" s="213" t="s">
        <v>132</v>
      </c>
      <c r="E203" s="214" t="s">
        <v>1</v>
      </c>
      <c r="F203" s="215" t="s">
        <v>325</v>
      </c>
      <c r="G203" s="212"/>
      <c r="H203" s="214" t="s">
        <v>1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132</v>
      </c>
      <c r="AU203" s="221" t="s">
        <v>79</v>
      </c>
      <c r="AV203" s="11" t="s">
        <v>77</v>
      </c>
      <c r="AW203" s="11" t="s">
        <v>31</v>
      </c>
      <c r="AX203" s="11" t="s">
        <v>69</v>
      </c>
      <c r="AY203" s="221" t="s">
        <v>113</v>
      </c>
    </row>
    <row r="204" s="12" customFormat="1">
      <c r="B204" s="222"/>
      <c r="C204" s="223"/>
      <c r="D204" s="213" t="s">
        <v>132</v>
      </c>
      <c r="E204" s="224" t="s">
        <v>1</v>
      </c>
      <c r="F204" s="225" t="s">
        <v>326</v>
      </c>
      <c r="G204" s="223"/>
      <c r="H204" s="226">
        <v>376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132</v>
      </c>
      <c r="AU204" s="232" t="s">
        <v>79</v>
      </c>
      <c r="AV204" s="12" t="s">
        <v>79</v>
      </c>
      <c r="AW204" s="12" t="s">
        <v>31</v>
      </c>
      <c r="AX204" s="12" t="s">
        <v>77</v>
      </c>
      <c r="AY204" s="232" t="s">
        <v>113</v>
      </c>
    </row>
    <row r="205" s="1" customFormat="1" ht="16.5" customHeight="1">
      <c r="B205" s="36"/>
      <c r="C205" s="200" t="s">
        <v>335</v>
      </c>
      <c r="D205" s="200" t="s">
        <v>115</v>
      </c>
      <c r="E205" s="201" t="s">
        <v>336</v>
      </c>
      <c r="F205" s="202" t="s">
        <v>337</v>
      </c>
      <c r="G205" s="203" t="s">
        <v>188</v>
      </c>
      <c r="H205" s="204">
        <v>395.80000000000001</v>
      </c>
      <c r="I205" s="205"/>
      <c r="J205" s="204">
        <f>ROUND(I205*H205,2)</f>
        <v>0</v>
      </c>
      <c r="K205" s="202" t="s">
        <v>119</v>
      </c>
      <c r="L205" s="41"/>
      <c r="M205" s="206" t="s">
        <v>1</v>
      </c>
      <c r="N205" s="207" t="s">
        <v>40</v>
      </c>
      <c r="O205" s="77"/>
      <c r="P205" s="208">
        <f>O205*H205</f>
        <v>0</v>
      </c>
      <c r="Q205" s="208">
        <v>0</v>
      </c>
      <c r="R205" s="208">
        <f>Q205*H205</f>
        <v>0</v>
      </c>
      <c r="S205" s="208">
        <v>0</v>
      </c>
      <c r="T205" s="209">
        <f>S205*H205</f>
        <v>0</v>
      </c>
      <c r="AR205" s="15" t="s">
        <v>120</v>
      </c>
      <c r="AT205" s="15" t="s">
        <v>115</v>
      </c>
      <c r="AU205" s="15" t="s">
        <v>79</v>
      </c>
      <c r="AY205" s="15" t="s">
        <v>113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5" t="s">
        <v>77</v>
      </c>
      <c r="BK205" s="210">
        <f>ROUND(I205*H205,2)</f>
        <v>0</v>
      </c>
      <c r="BL205" s="15" t="s">
        <v>120</v>
      </c>
      <c r="BM205" s="15" t="s">
        <v>338</v>
      </c>
    </row>
    <row r="206" s="11" customFormat="1">
      <c r="B206" s="211"/>
      <c r="C206" s="212"/>
      <c r="D206" s="213" t="s">
        <v>132</v>
      </c>
      <c r="E206" s="214" t="s">
        <v>1</v>
      </c>
      <c r="F206" s="215" t="s">
        <v>325</v>
      </c>
      <c r="G206" s="212"/>
      <c r="H206" s="214" t="s">
        <v>1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132</v>
      </c>
      <c r="AU206" s="221" t="s">
        <v>79</v>
      </c>
      <c r="AV206" s="11" t="s">
        <v>77</v>
      </c>
      <c r="AW206" s="11" t="s">
        <v>31</v>
      </c>
      <c r="AX206" s="11" t="s">
        <v>69</v>
      </c>
      <c r="AY206" s="221" t="s">
        <v>113</v>
      </c>
    </row>
    <row r="207" s="12" customFormat="1">
      <c r="B207" s="222"/>
      <c r="C207" s="223"/>
      <c r="D207" s="213" t="s">
        <v>132</v>
      </c>
      <c r="E207" s="224" t="s">
        <v>1</v>
      </c>
      <c r="F207" s="225" t="s">
        <v>326</v>
      </c>
      <c r="G207" s="223"/>
      <c r="H207" s="226">
        <v>376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132</v>
      </c>
      <c r="AU207" s="232" t="s">
        <v>79</v>
      </c>
      <c r="AV207" s="12" t="s">
        <v>79</v>
      </c>
      <c r="AW207" s="12" t="s">
        <v>31</v>
      </c>
      <c r="AX207" s="12" t="s">
        <v>69</v>
      </c>
      <c r="AY207" s="232" t="s">
        <v>113</v>
      </c>
    </row>
    <row r="208" s="11" customFormat="1">
      <c r="B208" s="211"/>
      <c r="C208" s="212"/>
      <c r="D208" s="213" t="s">
        <v>132</v>
      </c>
      <c r="E208" s="214" t="s">
        <v>1</v>
      </c>
      <c r="F208" s="215" t="s">
        <v>339</v>
      </c>
      <c r="G208" s="212"/>
      <c r="H208" s="214" t="s">
        <v>1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132</v>
      </c>
      <c r="AU208" s="221" t="s">
        <v>79</v>
      </c>
      <c r="AV208" s="11" t="s">
        <v>77</v>
      </c>
      <c r="AW208" s="11" t="s">
        <v>31</v>
      </c>
      <c r="AX208" s="11" t="s">
        <v>69</v>
      </c>
      <c r="AY208" s="221" t="s">
        <v>113</v>
      </c>
    </row>
    <row r="209" s="11" customFormat="1">
      <c r="B209" s="211"/>
      <c r="C209" s="212"/>
      <c r="D209" s="213" t="s">
        <v>132</v>
      </c>
      <c r="E209" s="214" t="s">
        <v>1</v>
      </c>
      <c r="F209" s="215" t="s">
        <v>267</v>
      </c>
      <c r="G209" s="212"/>
      <c r="H209" s="214" t="s">
        <v>1</v>
      </c>
      <c r="I209" s="216"/>
      <c r="J209" s="212"/>
      <c r="K209" s="212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132</v>
      </c>
      <c r="AU209" s="221" t="s">
        <v>79</v>
      </c>
      <c r="AV209" s="11" t="s">
        <v>77</v>
      </c>
      <c r="AW209" s="11" t="s">
        <v>31</v>
      </c>
      <c r="AX209" s="11" t="s">
        <v>69</v>
      </c>
      <c r="AY209" s="221" t="s">
        <v>113</v>
      </c>
    </row>
    <row r="210" s="12" customFormat="1">
      <c r="B210" s="222"/>
      <c r="C210" s="223"/>
      <c r="D210" s="213" t="s">
        <v>132</v>
      </c>
      <c r="E210" s="224" t="s">
        <v>1</v>
      </c>
      <c r="F210" s="225" t="s">
        <v>268</v>
      </c>
      <c r="G210" s="223"/>
      <c r="H210" s="226">
        <v>19.800000000000001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132</v>
      </c>
      <c r="AU210" s="232" t="s">
        <v>79</v>
      </c>
      <c r="AV210" s="12" t="s">
        <v>79</v>
      </c>
      <c r="AW210" s="12" t="s">
        <v>31</v>
      </c>
      <c r="AX210" s="12" t="s">
        <v>69</v>
      </c>
      <c r="AY210" s="232" t="s">
        <v>113</v>
      </c>
    </row>
    <row r="211" s="13" customFormat="1">
      <c r="B211" s="233"/>
      <c r="C211" s="234"/>
      <c r="D211" s="213" t="s">
        <v>132</v>
      </c>
      <c r="E211" s="235" t="s">
        <v>1</v>
      </c>
      <c r="F211" s="236" t="s">
        <v>158</v>
      </c>
      <c r="G211" s="234"/>
      <c r="H211" s="237">
        <v>395.80000000000001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AT211" s="243" t="s">
        <v>132</v>
      </c>
      <c r="AU211" s="243" t="s">
        <v>79</v>
      </c>
      <c r="AV211" s="13" t="s">
        <v>120</v>
      </c>
      <c r="AW211" s="13" t="s">
        <v>31</v>
      </c>
      <c r="AX211" s="13" t="s">
        <v>77</v>
      </c>
      <c r="AY211" s="243" t="s">
        <v>113</v>
      </c>
    </row>
    <row r="212" s="1" customFormat="1" ht="16.5" customHeight="1">
      <c r="B212" s="36"/>
      <c r="C212" s="200" t="s">
        <v>340</v>
      </c>
      <c r="D212" s="200" t="s">
        <v>115</v>
      </c>
      <c r="E212" s="201" t="s">
        <v>341</v>
      </c>
      <c r="F212" s="202" t="s">
        <v>342</v>
      </c>
      <c r="G212" s="203" t="s">
        <v>188</v>
      </c>
      <c r="H212" s="204">
        <v>19.800000000000001</v>
      </c>
      <c r="I212" s="205"/>
      <c r="J212" s="204">
        <f>ROUND(I212*H212,2)</f>
        <v>0</v>
      </c>
      <c r="K212" s="202" t="s">
        <v>119</v>
      </c>
      <c r="L212" s="41"/>
      <c r="M212" s="206" t="s">
        <v>1</v>
      </c>
      <c r="N212" s="207" t="s">
        <v>40</v>
      </c>
      <c r="O212" s="77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AR212" s="15" t="s">
        <v>120</v>
      </c>
      <c r="AT212" s="15" t="s">
        <v>115</v>
      </c>
      <c r="AU212" s="15" t="s">
        <v>79</v>
      </c>
      <c r="AY212" s="15" t="s">
        <v>113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5" t="s">
        <v>77</v>
      </c>
      <c r="BK212" s="210">
        <f>ROUND(I212*H212,2)</f>
        <v>0</v>
      </c>
      <c r="BL212" s="15" t="s">
        <v>120</v>
      </c>
      <c r="BM212" s="15" t="s">
        <v>343</v>
      </c>
    </row>
    <row r="213" s="11" customFormat="1">
      <c r="B213" s="211"/>
      <c r="C213" s="212"/>
      <c r="D213" s="213" t="s">
        <v>132</v>
      </c>
      <c r="E213" s="214" t="s">
        <v>1</v>
      </c>
      <c r="F213" s="215" t="s">
        <v>339</v>
      </c>
      <c r="G213" s="212"/>
      <c r="H213" s="214" t="s">
        <v>1</v>
      </c>
      <c r="I213" s="216"/>
      <c r="J213" s="212"/>
      <c r="K213" s="212"/>
      <c r="L213" s="217"/>
      <c r="M213" s="218"/>
      <c r="N213" s="219"/>
      <c r="O213" s="219"/>
      <c r="P213" s="219"/>
      <c r="Q213" s="219"/>
      <c r="R213" s="219"/>
      <c r="S213" s="219"/>
      <c r="T213" s="220"/>
      <c r="AT213" s="221" t="s">
        <v>132</v>
      </c>
      <c r="AU213" s="221" t="s">
        <v>79</v>
      </c>
      <c r="AV213" s="11" t="s">
        <v>77</v>
      </c>
      <c r="AW213" s="11" t="s">
        <v>31</v>
      </c>
      <c r="AX213" s="11" t="s">
        <v>69</v>
      </c>
      <c r="AY213" s="221" t="s">
        <v>113</v>
      </c>
    </row>
    <row r="214" s="11" customFormat="1">
      <c r="B214" s="211"/>
      <c r="C214" s="212"/>
      <c r="D214" s="213" t="s">
        <v>132</v>
      </c>
      <c r="E214" s="214" t="s">
        <v>1</v>
      </c>
      <c r="F214" s="215" t="s">
        <v>267</v>
      </c>
      <c r="G214" s="212"/>
      <c r="H214" s="214" t="s">
        <v>1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132</v>
      </c>
      <c r="AU214" s="221" t="s">
        <v>79</v>
      </c>
      <c r="AV214" s="11" t="s">
        <v>77</v>
      </c>
      <c r="AW214" s="11" t="s">
        <v>31</v>
      </c>
      <c r="AX214" s="11" t="s">
        <v>69</v>
      </c>
      <c r="AY214" s="221" t="s">
        <v>113</v>
      </c>
    </row>
    <row r="215" s="12" customFormat="1">
      <c r="B215" s="222"/>
      <c r="C215" s="223"/>
      <c r="D215" s="213" t="s">
        <v>132</v>
      </c>
      <c r="E215" s="224" t="s">
        <v>1</v>
      </c>
      <c r="F215" s="225" t="s">
        <v>268</v>
      </c>
      <c r="G215" s="223"/>
      <c r="H215" s="226">
        <v>19.800000000000001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132</v>
      </c>
      <c r="AU215" s="232" t="s">
        <v>79</v>
      </c>
      <c r="AV215" s="12" t="s">
        <v>79</v>
      </c>
      <c r="AW215" s="12" t="s">
        <v>31</v>
      </c>
      <c r="AX215" s="12" t="s">
        <v>77</v>
      </c>
      <c r="AY215" s="232" t="s">
        <v>113</v>
      </c>
    </row>
    <row r="216" s="1" customFormat="1" ht="16.5" customHeight="1">
      <c r="B216" s="36"/>
      <c r="C216" s="200" t="s">
        <v>344</v>
      </c>
      <c r="D216" s="200" t="s">
        <v>115</v>
      </c>
      <c r="E216" s="201" t="s">
        <v>345</v>
      </c>
      <c r="F216" s="202" t="s">
        <v>346</v>
      </c>
      <c r="G216" s="203" t="s">
        <v>145</v>
      </c>
      <c r="H216" s="204">
        <v>10</v>
      </c>
      <c r="I216" s="205"/>
      <c r="J216" s="204">
        <f>ROUND(I216*H216,2)</f>
        <v>0</v>
      </c>
      <c r="K216" s="202" t="s">
        <v>119</v>
      </c>
      <c r="L216" s="41"/>
      <c r="M216" s="206" t="s">
        <v>1</v>
      </c>
      <c r="N216" s="207" t="s">
        <v>40</v>
      </c>
      <c r="O216" s="77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9">
        <f>S216*H216</f>
        <v>0</v>
      </c>
      <c r="AR216" s="15" t="s">
        <v>120</v>
      </c>
      <c r="AT216" s="15" t="s">
        <v>115</v>
      </c>
      <c r="AU216" s="15" t="s">
        <v>79</v>
      </c>
      <c r="AY216" s="15" t="s">
        <v>113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5" t="s">
        <v>77</v>
      </c>
      <c r="BK216" s="210">
        <f>ROUND(I216*H216,2)</f>
        <v>0</v>
      </c>
      <c r="BL216" s="15" t="s">
        <v>120</v>
      </c>
      <c r="BM216" s="15" t="s">
        <v>347</v>
      </c>
    </row>
    <row r="217" s="11" customFormat="1">
      <c r="B217" s="211"/>
      <c r="C217" s="212"/>
      <c r="D217" s="213" t="s">
        <v>132</v>
      </c>
      <c r="E217" s="214" t="s">
        <v>1</v>
      </c>
      <c r="F217" s="215" t="s">
        <v>348</v>
      </c>
      <c r="G217" s="212"/>
      <c r="H217" s="214" t="s">
        <v>1</v>
      </c>
      <c r="I217" s="216"/>
      <c r="J217" s="212"/>
      <c r="K217" s="212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132</v>
      </c>
      <c r="AU217" s="221" t="s">
        <v>79</v>
      </c>
      <c r="AV217" s="11" t="s">
        <v>77</v>
      </c>
      <c r="AW217" s="11" t="s">
        <v>31</v>
      </c>
      <c r="AX217" s="11" t="s">
        <v>69</v>
      </c>
      <c r="AY217" s="221" t="s">
        <v>113</v>
      </c>
    </row>
    <row r="218" s="12" customFormat="1">
      <c r="B218" s="222"/>
      <c r="C218" s="223"/>
      <c r="D218" s="213" t="s">
        <v>132</v>
      </c>
      <c r="E218" s="224" t="s">
        <v>1</v>
      </c>
      <c r="F218" s="225" t="s">
        <v>349</v>
      </c>
      <c r="G218" s="223"/>
      <c r="H218" s="226">
        <v>10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132</v>
      </c>
      <c r="AU218" s="232" t="s">
        <v>79</v>
      </c>
      <c r="AV218" s="12" t="s">
        <v>79</v>
      </c>
      <c r="AW218" s="12" t="s">
        <v>31</v>
      </c>
      <c r="AX218" s="12" t="s">
        <v>77</v>
      </c>
      <c r="AY218" s="232" t="s">
        <v>113</v>
      </c>
    </row>
    <row r="219" s="10" customFormat="1" ht="22.8" customHeight="1">
      <c r="B219" s="184"/>
      <c r="C219" s="185"/>
      <c r="D219" s="186" t="s">
        <v>68</v>
      </c>
      <c r="E219" s="198" t="s">
        <v>350</v>
      </c>
      <c r="F219" s="198" t="s">
        <v>351</v>
      </c>
      <c r="G219" s="185"/>
      <c r="H219" s="185"/>
      <c r="I219" s="188"/>
      <c r="J219" s="199">
        <f>BK219</f>
        <v>0</v>
      </c>
      <c r="K219" s="185"/>
      <c r="L219" s="190"/>
      <c r="M219" s="191"/>
      <c r="N219" s="192"/>
      <c r="O219" s="192"/>
      <c r="P219" s="193">
        <f>SUM(P220:P229)</f>
        <v>0</v>
      </c>
      <c r="Q219" s="192"/>
      <c r="R219" s="193">
        <f>SUM(R220:R229)</f>
        <v>29.334499999999998</v>
      </c>
      <c r="S219" s="192"/>
      <c r="T219" s="194">
        <f>SUM(T220:T229)</f>
        <v>0</v>
      </c>
      <c r="AR219" s="195" t="s">
        <v>77</v>
      </c>
      <c r="AT219" s="196" t="s">
        <v>68</v>
      </c>
      <c r="AU219" s="196" t="s">
        <v>77</v>
      </c>
      <c r="AY219" s="195" t="s">
        <v>113</v>
      </c>
      <c r="BK219" s="197">
        <f>SUM(BK220:BK229)</f>
        <v>0</v>
      </c>
    </row>
    <row r="220" s="1" customFormat="1" ht="16.5" customHeight="1">
      <c r="B220" s="36"/>
      <c r="C220" s="200" t="s">
        <v>352</v>
      </c>
      <c r="D220" s="200" t="s">
        <v>115</v>
      </c>
      <c r="E220" s="201" t="s">
        <v>353</v>
      </c>
      <c r="F220" s="202" t="s">
        <v>354</v>
      </c>
      <c r="G220" s="203" t="s">
        <v>118</v>
      </c>
      <c r="H220" s="204">
        <v>1</v>
      </c>
      <c r="I220" s="205"/>
      <c r="J220" s="204">
        <f>ROUND(I220*H220,2)</f>
        <v>0</v>
      </c>
      <c r="K220" s="202" t="s">
        <v>1</v>
      </c>
      <c r="L220" s="41"/>
      <c r="M220" s="206" t="s">
        <v>1</v>
      </c>
      <c r="N220" s="207" t="s">
        <v>40</v>
      </c>
      <c r="O220" s="77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9">
        <f>S220*H220</f>
        <v>0</v>
      </c>
      <c r="AR220" s="15" t="s">
        <v>120</v>
      </c>
      <c r="AT220" s="15" t="s">
        <v>115</v>
      </c>
      <c r="AU220" s="15" t="s">
        <v>79</v>
      </c>
      <c r="AY220" s="15" t="s">
        <v>113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5" t="s">
        <v>77</v>
      </c>
      <c r="BK220" s="210">
        <f>ROUND(I220*H220,2)</f>
        <v>0</v>
      </c>
      <c r="BL220" s="15" t="s">
        <v>120</v>
      </c>
      <c r="BM220" s="15" t="s">
        <v>355</v>
      </c>
    </row>
    <row r="221" s="1" customFormat="1" ht="16.5" customHeight="1">
      <c r="B221" s="36"/>
      <c r="C221" s="200" t="s">
        <v>356</v>
      </c>
      <c r="D221" s="200" t="s">
        <v>115</v>
      </c>
      <c r="E221" s="201" t="s">
        <v>357</v>
      </c>
      <c r="F221" s="202" t="s">
        <v>358</v>
      </c>
      <c r="G221" s="203" t="s">
        <v>257</v>
      </c>
      <c r="H221" s="204">
        <v>177</v>
      </c>
      <c r="I221" s="205"/>
      <c r="J221" s="204">
        <f>ROUND(I221*H221,2)</f>
        <v>0</v>
      </c>
      <c r="K221" s="202" t="s">
        <v>119</v>
      </c>
      <c r="L221" s="41"/>
      <c r="M221" s="206" t="s">
        <v>1</v>
      </c>
      <c r="N221" s="207" t="s">
        <v>40</v>
      </c>
      <c r="O221" s="77"/>
      <c r="P221" s="208">
        <f>O221*H221</f>
        <v>0</v>
      </c>
      <c r="Q221" s="208">
        <v>0.00020000000000000001</v>
      </c>
      <c r="R221" s="208">
        <f>Q221*H221</f>
        <v>0.035400000000000001</v>
      </c>
      <c r="S221" s="208">
        <v>0</v>
      </c>
      <c r="T221" s="209">
        <f>S221*H221</f>
        <v>0</v>
      </c>
      <c r="AR221" s="15" t="s">
        <v>120</v>
      </c>
      <c r="AT221" s="15" t="s">
        <v>115</v>
      </c>
      <c r="AU221" s="15" t="s">
        <v>79</v>
      </c>
      <c r="AY221" s="15" t="s">
        <v>113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5" t="s">
        <v>77</v>
      </c>
      <c r="BK221" s="210">
        <f>ROUND(I221*H221,2)</f>
        <v>0</v>
      </c>
      <c r="BL221" s="15" t="s">
        <v>120</v>
      </c>
      <c r="BM221" s="15" t="s">
        <v>359</v>
      </c>
    </row>
    <row r="222" s="12" customFormat="1">
      <c r="B222" s="222"/>
      <c r="C222" s="223"/>
      <c r="D222" s="213" t="s">
        <v>132</v>
      </c>
      <c r="E222" s="224" t="s">
        <v>1</v>
      </c>
      <c r="F222" s="225" t="s">
        <v>360</v>
      </c>
      <c r="G222" s="223"/>
      <c r="H222" s="226">
        <v>177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132</v>
      </c>
      <c r="AU222" s="232" t="s">
        <v>79</v>
      </c>
      <c r="AV222" s="12" t="s">
        <v>79</v>
      </c>
      <c r="AW222" s="12" t="s">
        <v>31</v>
      </c>
      <c r="AX222" s="12" t="s">
        <v>77</v>
      </c>
      <c r="AY222" s="232" t="s">
        <v>113</v>
      </c>
    </row>
    <row r="223" s="1" customFormat="1" ht="16.5" customHeight="1">
      <c r="B223" s="36"/>
      <c r="C223" s="200" t="s">
        <v>361</v>
      </c>
      <c r="D223" s="200" t="s">
        <v>115</v>
      </c>
      <c r="E223" s="201" t="s">
        <v>362</v>
      </c>
      <c r="F223" s="202" t="s">
        <v>363</v>
      </c>
      <c r="G223" s="203" t="s">
        <v>257</v>
      </c>
      <c r="H223" s="204">
        <v>177</v>
      </c>
      <c r="I223" s="205"/>
      <c r="J223" s="204">
        <f>ROUND(I223*H223,2)</f>
        <v>0</v>
      </c>
      <c r="K223" s="202" t="s">
        <v>119</v>
      </c>
      <c r="L223" s="41"/>
      <c r="M223" s="206" t="s">
        <v>1</v>
      </c>
      <c r="N223" s="207" t="s">
        <v>40</v>
      </c>
      <c r="O223" s="77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9">
        <f>S223*H223</f>
        <v>0</v>
      </c>
      <c r="AR223" s="15" t="s">
        <v>120</v>
      </c>
      <c r="AT223" s="15" t="s">
        <v>115</v>
      </c>
      <c r="AU223" s="15" t="s">
        <v>79</v>
      </c>
      <c r="AY223" s="15" t="s">
        <v>113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5" t="s">
        <v>77</v>
      </c>
      <c r="BK223" s="210">
        <f>ROUND(I223*H223,2)</f>
        <v>0</v>
      </c>
      <c r="BL223" s="15" t="s">
        <v>120</v>
      </c>
      <c r="BM223" s="15" t="s">
        <v>364</v>
      </c>
    </row>
    <row r="224" s="1" customFormat="1" ht="16.5" customHeight="1">
      <c r="B224" s="36"/>
      <c r="C224" s="200" t="s">
        <v>365</v>
      </c>
      <c r="D224" s="200" t="s">
        <v>115</v>
      </c>
      <c r="E224" s="201" t="s">
        <v>366</v>
      </c>
      <c r="F224" s="202" t="s">
        <v>367</v>
      </c>
      <c r="G224" s="203" t="s">
        <v>257</v>
      </c>
      <c r="H224" s="204">
        <v>13</v>
      </c>
      <c r="I224" s="205"/>
      <c r="J224" s="204">
        <f>ROUND(I224*H224,2)</f>
        <v>0</v>
      </c>
      <c r="K224" s="202" t="s">
        <v>119</v>
      </c>
      <c r="L224" s="41"/>
      <c r="M224" s="206" t="s">
        <v>1</v>
      </c>
      <c r="N224" s="207" t="s">
        <v>40</v>
      </c>
      <c r="O224" s="77"/>
      <c r="P224" s="208">
        <f>O224*H224</f>
        <v>0</v>
      </c>
      <c r="Q224" s="208">
        <v>0.1295</v>
      </c>
      <c r="R224" s="208">
        <f>Q224*H224</f>
        <v>1.6835</v>
      </c>
      <c r="S224" s="208">
        <v>0</v>
      </c>
      <c r="T224" s="209">
        <f>S224*H224</f>
        <v>0</v>
      </c>
      <c r="AR224" s="15" t="s">
        <v>120</v>
      </c>
      <c r="AT224" s="15" t="s">
        <v>115</v>
      </c>
      <c r="AU224" s="15" t="s">
        <v>79</v>
      </c>
      <c r="AY224" s="15" t="s">
        <v>113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5" t="s">
        <v>77</v>
      </c>
      <c r="BK224" s="210">
        <f>ROUND(I224*H224,2)</f>
        <v>0</v>
      </c>
      <c r="BL224" s="15" t="s">
        <v>120</v>
      </c>
      <c r="BM224" s="15" t="s">
        <v>368</v>
      </c>
    </row>
    <row r="225" s="1" customFormat="1" ht="16.5" customHeight="1">
      <c r="B225" s="36"/>
      <c r="C225" s="244" t="s">
        <v>369</v>
      </c>
      <c r="D225" s="244" t="s">
        <v>208</v>
      </c>
      <c r="E225" s="245" t="s">
        <v>370</v>
      </c>
      <c r="F225" s="246" t="s">
        <v>371</v>
      </c>
      <c r="G225" s="247" t="s">
        <v>257</v>
      </c>
      <c r="H225" s="248">
        <v>13</v>
      </c>
      <c r="I225" s="249"/>
      <c r="J225" s="248">
        <f>ROUND(I225*H225,2)</f>
        <v>0</v>
      </c>
      <c r="K225" s="246" t="s">
        <v>119</v>
      </c>
      <c r="L225" s="250"/>
      <c r="M225" s="251" t="s">
        <v>1</v>
      </c>
      <c r="N225" s="252" t="s">
        <v>40</v>
      </c>
      <c r="O225" s="77"/>
      <c r="P225" s="208">
        <f>O225*H225</f>
        <v>0</v>
      </c>
      <c r="Q225" s="208">
        <v>0.044999999999999998</v>
      </c>
      <c r="R225" s="208">
        <f>Q225*H225</f>
        <v>0.58499999999999996</v>
      </c>
      <c r="S225" s="208">
        <v>0</v>
      </c>
      <c r="T225" s="209">
        <f>S225*H225</f>
        <v>0</v>
      </c>
      <c r="AR225" s="15" t="s">
        <v>159</v>
      </c>
      <c r="AT225" s="15" t="s">
        <v>208</v>
      </c>
      <c r="AU225" s="15" t="s">
        <v>79</v>
      </c>
      <c r="AY225" s="15" t="s">
        <v>113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5" t="s">
        <v>77</v>
      </c>
      <c r="BK225" s="210">
        <f>ROUND(I225*H225,2)</f>
        <v>0</v>
      </c>
      <c r="BL225" s="15" t="s">
        <v>120</v>
      </c>
      <c r="BM225" s="15" t="s">
        <v>372</v>
      </c>
    </row>
    <row r="226" s="1" customFormat="1" ht="16.5" customHeight="1">
      <c r="B226" s="36"/>
      <c r="C226" s="200" t="s">
        <v>373</v>
      </c>
      <c r="D226" s="200" t="s">
        <v>115</v>
      </c>
      <c r="E226" s="201" t="s">
        <v>374</v>
      </c>
      <c r="F226" s="202" t="s">
        <v>375</v>
      </c>
      <c r="G226" s="203" t="s">
        <v>257</v>
      </c>
      <c r="H226" s="204">
        <v>114</v>
      </c>
      <c r="I226" s="205"/>
      <c r="J226" s="204">
        <f>ROUND(I226*H226,2)</f>
        <v>0</v>
      </c>
      <c r="K226" s="202" t="s">
        <v>119</v>
      </c>
      <c r="L226" s="41"/>
      <c r="M226" s="206" t="s">
        <v>1</v>
      </c>
      <c r="N226" s="207" t="s">
        <v>40</v>
      </c>
      <c r="O226" s="77"/>
      <c r="P226" s="208">
        <f>O226*H226</f>
        <v>0</v>
      </c>
      <c r="Q226" s="208">
        <v>0.15540000000000001</v>
      </c>
      <c r="R226" s="208">
        <f>Q226*H226</f>
        <v>17.715600000000002</v>
      </c>
      <c r="S226" s="208">
        <v>0</v>
      </c>
      <c r="T226" s="209">
        <f>S226*H226</f>
        <v>0</v>
      </c>
      <c r="AR226" s="15" t="s">
        <v>120</v>
      </c>
      <c r="AT226" s="15" t="s">
        <v>115</v>
      </c>
      <c r="AU226" s="15" t="s">
        <v>79</v>
      </c>
      <c r="AY226" s="15" t="s">
        <v>113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5" t="s">
        <v>77</v>
      </c>
      <c r="BK226" s="210">
        <f>ROUND(I226*H226,2)</f>
        <v>0</v>
      </c>
      <c r="BL226" s="15" t="s">
        <v>120</v>
      </c>
      <c r="BM226" s="15" t="s">
        <v>376</v>
      </c>
    </row>
    <row r="227" s="1" customFormat="1" ht="16.5" customHeight="1">
      <c r="B227" s="36"/>
      <c r="C227" s="244" t="s">
        <v>377</v>
      </c>
      <c r="D227" s="244" t="s">
        <v>208</v>
      </c>
      <c r="E227" s="245" t="s">
        <v>378</v>
      </c>
      <c r="F227" s="246" t="s">
        <v>379</v>
      </c>
      <c r="G227" s="247" t="s">
        <v>257</v>
      </c>
      <c r="H227" s="248">
        <v>115</v>
      </c>
      <c r="I227" s="249"/>
      <c r="J227" s="248">
        <f>ROUND(I227*H227,2)</f>
        <v>0</v>
      </c>
      <c r="K227" s="246" t="s">
        <v>119</v>
      </c>
      <c r="L227" s="250"/>
      <c r="M227" s="251" t="s">
        <v>1</v>
      </c>
      <c r="N227" s="252" t="s">
        <v>40</v>
      </c>
      <c r="O227" s="77"/>
      <c r="P227" s="208">
        <f>O227*H227</f>
        <v>0</v>
      </c>
      <c r="Q227" s="208">
        <v>0.081000000000000003</v>
      </c>
      <c r="R227" s="208">
        <f>Q227*H227</f>
        <v>9.3149999999999995</v>
      </c>
      <c r="S227" s="208">
        <v>0</v>
      </c>
      <c r="T227" s="209">
        <f>S227*H227</f>
        <v>0</v>
      </c>
      <c r="AR227" s="15" t="s">
        <v>159</v>
      </c>
      <c r="AT227" s="15" t="s">
        <v>208</v>
      </c>
      <c r="AU227" s="15" t="s">
        <v>79</v>
      </c>
      <c r="AY227" s="15" t="s">
        <v>113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5" t="s">
        <v>77</v>
      </c>
      <c r="BK227" s="210">
        <f>ROUND(I227*H227,2)</f>
        <v>0</v>
      </c>
      <c r="BL227" s="15" t="s">
        <v>120</v>
      </c>
      <c r="BM227" s="15" t="s">
        <v>380</v>
      </c>
    </row>
    <row r="228" s="12" customFormat="1">
      <c r="B228" s="222"/>
      <c r="C228" s="223"/>
      <c r="D228" s="213" t="s">
        <v>132</v>
      </c>
      <c r="E228" s="224" t="s">
        <v>1</v>
      </c>
      <c r="F228" s="225" t="s">
        <v>381</v>
      </c>
      <c r="G228" s="223"/>
      <c r="H228" s="226">
        <v>115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132</v>
      </c>
      <c r="AU228" s="232" t="s">
        <v>79</v>
      </c>
      <c r="AV228" s="12" t="s">
        <v>79</v>
      </c>
      <c r="AW228" s="12" t="s">
        <v>31</v>
      </c>
      <c r="AX228" s="12" t="s">
        <v>77</v>
      </c>
      <c r="AY228" s="232" t="s">
        <v>113</v>
      </c>
    </row>
    <row r="229" s="11" customFormat="1">
      <c r="B229" s="211"/>
      <c r="C229" s="212"/>
      <c r="D229" s="213" t="s">
        <v>132</v>
      </c>
      <c r="E229" s="214" t="s">
        <v>1</v>
      </c>
      <c r="F229" s="215" t="s">
        <v>382</v>
      </c>
      <c r="G229" s="212"/>
      <c r="H229" s="214" t="s">
        <v>1</v>
      </c>
      <c r="I229" s="216"/>
      <c r="J229" s="212"/>
      <c r="K229" s="212"/>
      <c r="L229" s="217"/>
      <c r="M229" s="218"/>
      <c r="N229" s="219"/>
      <c r="O229" s="219"/>
      <c r="P229" s="219"/>
      <c r="Q229" s="219"/>
      <c r="R229" s="219"/>
      <c r="S229" s="219"/>
      <c r="T229" s="220"/>
      <c r="AT229" s="221" t="s">
        <v>132</v>
      </c>
      <c r="AU229" s="221" t="s">
        <v>79</v>
      </c>
      <c r="AV229" s="11" t="s">
        <v>77</v>
      </c>
      <c r="AW229" s="11" t="s">
        <v>31</v>
      </c>
      <c r="AX229" s="11" t="s">
        <v>69</v>
      </c>
      <c r="AY229" s="221" t="s">
        <v>113</v>
      </c>
    </row>
    <row r="230" s="10" customFormat="1" ht="22.8" customHeight="1">
      <c r="B230" s="184"/>
      <c r="C230" s="185"/>
      <c r="D230" s="186" t="s">
        <v>68</v>
      </c>
      <c r="E230" s="198" t="s">
        <v>383</v>
      </c>
      <c r="F230" s="198" t="s">
        <v>384</v>
      </c>
      <c r="G230" s="185"/>
      <c r="H230" s="185"/>
      <c r="I230" s="188"/>
      <c r="J230" s="199">
        <f>BK230</f>
        <v>0</v>
      </c>
      <c r="K230" s="185"/>
      <c r="L230" s="190"/>
      <c r="M230" s="191"/>
      <c r="N230" s="192"/>
      <c r="O230" s="192"/>
      <c r="P230" s="193">
        <f>P231</f>
        <v>0</v>
      </c>
      <c r="Q230" s="192"/>
      <c r="R230" s="193">
        <f>R231</f>
        <v>0</v>
      </c>
      <c r="S230" s="192"/>
      <c r="T230" s="194">
        <f>T231</f>
        <v>0</v>
      </c>
      <c r="AR230" s="195" t="s">
        <v>77</v>
      </c>
      <c r="AT230" s="196" t="s">
        <v>68</v>
      </c>
      <c r="AU230" s="196" t="s">
        <v>77</v>
      </c>
      <c r="AY230" s="195" t="s">
        <v>113</v>
      </c>
      <c r="BK230" s="197">
        <f>BK231</f>
        <v>0</v>
      </c>
    </row>
    <row r="231" s="1" customFormat="1" ht="16.5" customHeight="1">
      <c r="B231" s="36"/>
      <c r="C231" s="200" t="s">
        <v>385</v>
      </c>
      <c r="D231" s="200" t="s">
        <v>115</v>
      </c>
      <c r="E231" s="201" t="s">
        <v>386</v>
      </c>
      <c r="F231" s="202" t="s">
        <v>387</v>
      </c>
      <c r="G231" s="203" t="s">
        <v>138</v>
      </c>
      <c r="H231" s="204">
        <v>29.449999999999999</v>
      </c>
      <c r="I231" s="205"/>
      <c r="J231" s="204">
        <f>ROUND(I231*H231,2)</f>
        <v>0</v>
      </c>
      <c r="K231" s="202" t="s">
        <v>119</v>
      </c>
      <c r="L231" s="41"/>
      <c r="M231" s="206" t="s">
        <v>1</v>
      </c>
      <c r="N231" s="207" t="s">
        <v>40</v>
      </c>
      <c r="O231" s="77"/>
      <c r="P231" s="208">
        <f>O231*H231</f>
        <v>0</v>
      </c>
      <c r="Q231" s="208">
        <v>0</v>
      </c>
      <c r="R231" s="208">
        <f>Q231*H231</f>
        <v>0</v>
      </c>
      <c r="S231" s="208">
        <v>0</v>
      </c>
      <c r="T231" s="209">
        <f>S231*H231</f>
        <v>0</v>
      </c>
      <c r="AR231" s="15" t="s">
        <v>120</v>
      </c>
      <c r="AT231" s="15" t="s">
        <v>115</v>
      </c>
      <c r="AU231" s="15" t="s">
        <v>79</v>
      </c>
      <c r="AY231" s="15" t="s">
        <v>113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5" t="s">
        <v>77</v>
      </c>
      <c r="BK231" s="210">
        <f>ROUND(I231*H231,2)</f>
        <v>0</v>
      </c>
      <c r="BL231" s="15" t="s">
        <v>120</v>
      </c>
      <c r="BM231" s="15" t="s">
        <v>388</v>
      </c>
    </row>
    <row r="232" s="10" customFormat="1" ht="25.92" customHeight="1">
      <c r="B232" s="184"/>
      <c r="C232" s="185"/>
      <c r="D232" s="186" t="s">
        <v>68</v>
      </c>
      <c r="E232" s="187" t="s">
        <v>208</v>
      </c>
      <c r="F232" s="187" t="s">
        <v>389</v>
      </c>
      <c r="G232" s="185"/>
      <c r="H232" s="185"/>
      <c r="I232" s="188"/>
      <c r="J232" s="189">
        <f>BK232</f>
        <v>0</v>
      </c>
      <c r="K232" s="185"/>
      <c r="L232" s="190"/>
      <c r="M232" s="191"/>
      <c r="N232" s="192"/>
      <c r="O232" s="192"/>
      <c r="P232" s="193">
        <f>P233+P237</f>
        <v>0</v>
      </c>
      <c r="Q232" s="192"/>
      <c r="R232" s="193">
        <f>R233+R237</f>
        <v>0.25800000000000001</v>
      </c>
      <c r="S232" s="192"/>
      <c r="T232" s="194">
        <f>T233+T237</f>
        <v>0</v>
      </c>
      <c r="AR232" s="195" t="s">
        <v>125</v>
      </c>
      <c r="AT232" s="196" t="s">
        <v>68</v>
      </c>
      <c r="AU232" s="196" t="s">
        <v>69</v>
      </c>
      <c r="AY232" s="195" t="s">
        <v>113</v>
      </c>
      <c r="BK232" s="197">
        <f>BK233+BK237</f>
        <v>0</v>
      </c>
    </row>
    <row r="233" s="10" customFormat="1" ht="22.8" customHeight="1">
      <c r="B233" s="184"/>
      <c r="C233" s="185"/>
      <c r="D233" s="186" t="s">
        <v>68</v>
      </c>
      <c r="E233" s="198" t="s">
        <v>390</v>
      </c>
      <c r="F233" s="198" t="s">
        <v>391</v>
      </c>
      <c r="G233" s="185"/>
      <c r="H233" s="185"/>
      <c r="I233" s="188"/>
      <c r="J233" s="199">
        <f>BK233</f>
        <v>0</v>
      </c>
      <c r="K233" s="185"/>
      <c r="L233" s="190"/>
      <c r="M233" s="191"/>
      <c r="N233" s="192"/>
      <c r="O233" s="192"/>
      <c r="P233" s="193">
        <f>SUM(P234:P236)</f>
        <v>0</v>
      </c>
      <c r="Q233" s="192"/>
      <c r="R233" s="193">
        <f>SUM(R234:R236)</f>
        <v>0.25800000000000001</v>
      </c>
      <c r="S233" s="192"/>
      <c r="T233" s="194">
        <f>SUM(T234:T236)</f>
        <v>0</v>
      </c>
      <c r="AR233" s="195" t="s">
        <v>125</v>
      </c>
      <c r="AT233" s="196" t="s">
        <v>68</v>
      </c>
      <c r="AU233" s="196" t="s">
        <v>77</v>
      </c>
      <c r="AY233" s="195" t="s">
        <v>113</v>
      </c>
      <c r="BK233" s="197">
        <f>SUM(BK234:BK236)</f>
        <v>0</v>
      </c>
    </row>
    <row r="234" s="1" customFormat="1" ht="16.5" customHeight="1">
      <c r="B234" s="36"/>
      <c r="C234" s="200" t="s">
        <v>392</v>
      </c>
      <c r="D234" s="200" t="s">
        <v>115</v>
      </c>
      <c r="E234" s="201" t="s">
        <v>393</v>
      </c>
      <c r="F234" s="202" t="s">
        <v>394</v>
      </c>
      <c r="G234" s="203" t="s">
        <v>257</v>
      </c>
      <c r="H234" s="204">
        <v>6</v>
      </c>
      <c r="I234" s="205"/>
      <c r="J234" s="204">
        <f>ROUND(I234*H234,2)</f>
        <v>0</v>
      </c>
      <c r="K234" s="202" t="s">
        <v>119</v>
      </c>
      <c r="L234" s="41"/>
      <c r="M234" s="206" t="s">
        <v>1</v>
      </c>
      <c r="N234" s="207" t="s">
        <v>40</v>
      </c>
      <c r="O234" s="77"/>
      <c r="P234" s="208">
        <f>O234*H234</f>
        <v>0</v>
      </c>
      <c r="Q234" s="208">
        <v>0.042999999999999997</v>
      </c>
      <c r="R234" s="208">
        <f>Q234*H234</f>
        <v>0.25800000000000001</v>
      </c>
      <c r="S234" s="208">
        <v>0</v>
      </c>
      <c r="T234" s="209">
        <f>S234*H234</f>
        <v>0</v>
      </c>
      <c r="AR234" s="15" t="s">
        <v>395</v>
      </c>
      <c r="AT234" s="15" t="s">
        <v>115</v>
      </c>
      <c r="AU234" s="15" t="s">
        <v>79</v>
      </c>
      <c r="AY234" s="15" t="s">
        <v>113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5" t="s">
        <v>77</v>
      </c>
      <c r="BK234" s="210">
        <f>ROUND(I234*H234,2)</f>
        <v>0</v>
      </c>
      <c r="BL234" s="15" t="s">
        <v>395</v>
      </c>
      <c r="BM234" s="15" t="s">
        <v>396</v>
      </c>
    </row>
    <row r="235" s="11" customFormat="1">
      <c r="B235" s="211"/>
      <c r="C235" s="212"/>
      <c r="D235" s="213" t="s">
        <v>132</v>
      </c>
      <c r="E235" s="214" t="s">
        <v>1</v>
      </c>
      <c r="F235" s="215" t="s">
        <v>397</v>
      </c>
      <c r="G235" s="212"/>
      <c r="H235" s="214" t="s">
        <v>1</v>
      </c>
      <c r="I235" s="216"/>
      <c r="J235" s="212"/>
      <c r="K235" s="212"/>
      <c r="L235" s="217"/>
      <c r="M235" s="218"/>
      <c r="N235" s="219"/>
      <c r="O235" s="219"/>
      <c r="P235" s="219"/>
      <c r="Q235" s="219"/>
      <c r="R235" s="219"/>
      <c r="S235" s="219"/>
      <c r="T235" s="220"/>
      <c r="AT235" s="221" t="s">
        <v>132</v>
      </c>
      <c r="AU235" s="221" t="s">
        <v>79</v>
      </c>
      <c r="AV235" s="11" t="s">
        <v>77</v>
      </c>
      <c r="AW235" s="11" t="s">
        <v>31</v>
      </c>
      <c r="AX235" s="11" t="s">
        <v>69</v>
      </c>
      <c r="AY235" s="221" t="s">
        <v>113</v>
      </c>
    </row>
    <row r="236" s="12" customFormat="1">
      <c r="B236" s="222"/>
      <c r="C236" s="223"/>
      <c r="D236" s="213" t="s">
        <v>132</v>
      </c>
      <c r="E236" s="224" t="s">
        <v>1</v>
      </c>
      <c r="F236" s="225" t="s">
        <v>142</v>
      </c>
      <c r="G236" s="223"/>
      <c r="H236" s="226">
        <v>6</v>
      </c>
      <c r="I236" s="227"/>
      <c r="J236" s="223"/>
      <c r="K236" s="223"/>
      <c r="L236" s="228"/>
      <c r="M236" s="229"/>
      <c r="N236" s="230"/>
      <c r="O236" s="230"/>
      <c r="P236" s="230"/>
      <c r="Q236" s="230"/>
      <c r="R236" s="230"/>
      <c r="S236" s="230"/>
      <c r="T236" s="231"/>
      <c r="AT236" s="232" t="s">
        <v>132</v>
      </c>
      <c r="AU236" s="232" t="s">
        <v>79</v>
      </c>
      <c r="AV236" s="12" t="s">
        <v>79</v>
      </c>
      <c r="AW236" s="12" t="s">
        <v>31</v>
      </c>
      <c r="AX236" s="12" t="s">
        <v>77</v>
      </c>
      <c r="AY236" s="232" t="s">
        <v>113</v>
      </c>
    </row>
    <row r="237" s="10" customFormat="1" ht="22.8" customHeight="1">
      <c r="B237" s="184"/>
      <c r="C237" s="185"/>
      <c r="D237" s="186" t="s">
        <v>68</v>
      </c>
      <c r="E237" s="198" t="s">
        <v>398</v>
      </c>
      <c r="F237" s="198" t="s">
        <v>399</v>
      </c>
      <c r="G237" s="185"/>
      <c r="H237" s="185"/>
      <c r="I237" s="188"/>
      <c r="J237" s="199">
        <f>BK237</f>
        <v>0</v>
      </c>
      <c r="K237" s="185"/>
      <c r="L237" s="190"/>
      <c r="M237" s="191"/>
      <c r="N237" s="192"/>
      <c r="O237" s="192"/>
      <c r="P237" s="193">
        <f>P238</f>
        <v>0</v>
      </c>
      <c r="Q237" s="192"/>
      <c r="R237" s="193">
        <f>R238</f>
        <v>0</v>
      </c>
      <c r="S237" s="192"/>
      <c r="T237" s="194">
        <f>T238</f>
        <v>0</v>
      </c>
      <c r="AR237" s="195" t="s">
        <v>125</v>
      </c>
      <c r="AT237" s="196" t="s">
        <v>68</v>
      </c>
      <c r="AU237" s="196" t="s">
        <v>77</v>
      </c>
      <c r="AY237" s="195" t="s">
        <v>113</v>
      </c>
      <c r="BK237" s="197">
        <f>BK238</f>
        <v>0</v>
      </c>
    </row>
    <row r="238" s="1" customFormat="1" ht="16.5" customHeight="1">
      <c r="B238" s="36"/>
      <c r="C238" s="200" t="s">
        <v>400</v>
      </c>
      <c r="D238" s="200" t="s">
        <v>115</v>
      </c>
      <c r="E238" s="201" t="s">
        <v>401</v>
      </c>
      <c r="F238" s="202" t="s">
        <v>402</v>
      </c>
      <c r="G238" s="203" t="s">
        <v>403</v>
      </c>
      <c r="H238" s="204">
        <v>2</v>
      </c>
      <c r="I238" s="205"/>
      <c r="J238" s="204">
        <f>ROUND(I238*H238,2)</f>
        <v>0</v>
      </c>
      <c r="K238" s="202" t="s">
        <v>1</v>
      </c>
      <c r="L238" s="41"/>
      <c r="M238" s="206" t="s">
        <v>1</v>
      </c>
      <c r="N238" s="207" t="s">
        <v>40</v>
      </c>
      <c r="O238" s="77"/>
      <c r="P238" s="208">
        <f>O238*H238</f>
        <v>0</v>
      </c>
      <c r="Q238" s="208">
        <v>0</v>
      </c>
      <c r="R238" s="208">
        <f>Q238*H238</f>
        <v>0</v>
      </c>
      <c r="S238" s="208">
        <v>0</v>
      </c>
      <c r="T238" s="209">
        <f>S238*H238</f>
        <v>0</v>
      </c>
      <c r="AR238" s="15" t="s">
        <v>395</v>
      </c>
      <c r="AT238" s="15" t="s">
        <v>115</v>
      </c>
      <c r="AU238" s="15" t="s">
        <v>79</v>
      </c>
      <c r="AY238" s="15" t="s">
        <v>113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5" t="s">
        <v>77</v>
      </c>
      <c r="BK238" s="210">
        <f>ROUND(I238*H238,2)</f>
        <v>0</v>
      </c>
      <c r="BL238" s="15" t="s">
        <v>395</v>
      </c>
      <c r="BM238" s="15" t="s">
        <v>404</v>
      </c>
    </row>
    <row r="239" s="10" customFormat="1" ht="25.92" customHeight="1">
      <c r="B239" s="184"/>
      <c r="C239" s="185"/>
      <c r="D239" s="186" t="s">
        <v>68</v>
      </c>
      <c r="E239" s="187" t="s">
        <v>405</v>
      </c>
      <c r="F239" s="187" t="s">
        <v>406</v>
      </c>
      <c r="G239" s="185"/>
      <c r="H239" s="185"/>
      <c r="I239" s="188"/>
      <c r="J239" s="189">
        <f>BK239</f>
        <v>0</v>
      </c>
      <c r="K239" s="185"/>
      <c r="L239" s="190"/>
      <c r="M239" s="191"/>
      <c r="N239" s="192"/>
      <c r="O239" s="192"/>
      <c r="P239" s="193">
        <f>SUM(P240:P247)</f>
        <v>0</v>
      </c>
      <c r="Q239" s="192"/>
      <c r="R239" s="193">
        <f>SUM(R240:R247)</f>
        <v>0</v>
      </c>
      <c r="S239" s="192"/>
      <c r="T239" s="194">
        <f>SUM(T240:T247)</f>
        <v>0</v>
      </c>
      <c r="AR239" s="195" t="s">
        <v>135</v>
      </c>
      <c r="AT239" s="196" t="s">
        <v>68</v>
      </c>
      <c r="AU239" s="196" t="s">
        <v>69</v>
      </c>
      <c r="AY239" s="195" t="s">
        <v>113</v>
      </c>
      <c r="BK239" s="197">
        <f>SUM(BK240:BK247)</f>
        <v>0</v>
      </c>
    </row>
    <row r="240" s="1" customFormat="1" ht="16.5" customHeight="1">
      <c r="B240" s="36"/>
      <c r="C240" s="200" t="s">
        <v>407</v>
      </c>
      <c r="D240" s="200" t="s">
        <v>115</v>
      </c>
      <c r="E240" s="201" t="s">
        <v>408</v>
      </c>
      <c r="F240" s="202" t="s">
        <v>409</v>
      </c>
      <c r="G240" s="203" t="s">
        <v>410</v>
      </c>
      <c r="H240" s="204">
        <v>1</v>
      </c>
      <c r="I240" s="205"/>
      <c r="J240" s="204">
        <f>ROUND(I240*H240,2)</f>
        <v>0</v>
      </c>
      <c r="K240" s="202" t="s">
        <v>1</v>
      </c>
      <c r="L240" s="41"/>
      <c r="M240" s="206" t="s">
        <v>1</v>
      </c>
      <c r="N240" s="207" t="s">
        <v>40</v>
      </c>
      <c r="O240" s="77"/>
      <c r="P240" s="208">
        <f>O240*H240</f>
        <v>0</v>
      </c>
      <c r="Q240" s="208">
        <v>0</v>
      </c>
      <c r="R240" s="208">
        <f>Q240*H240</f>
        <v>0</v>
      </c>
      <c r="S240" s="208">
        <v>0</v>
      </c>
      <c r="T240" s="209">
        <f>S240*H240</f>
        <v>0</v>
      </c>
      <c r="AR240" s="15" t="s">
        <v>411</v>
      </c>
      <c r="AT240" s="15" t="s">
        <v>115</v>
      </c>
      <c r="AU240" s="15" t="s">
        <v>77</v>
      </c>
      <c r="AY240" s="15" t="s">
        <v>113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5" t="s">
        <v>77</v>
      </c>
      <c r="BK240" s="210">
        <f>ROUND(I240*H240,2)</f>
        <v>0</v>
      </c>
      <c r="BL240" s="15" t="s">
        <v>411</v>
      </c>
      <c r="BM240" s="15" t="s">
        <v>412</v>
      </c>
    </row>
    <row r="241" s="1" customFormat="1" ht="16.5" customHeight="1">
      <c r="B241" s="36"/>
      <c r="C241" s="200" t="s">
        <v>413</v>
      </c>
      <c r="D241" s="200" t="s">
        <v>115</v>
      </c>
      <c r="E241" s="201" t="s">
        <v>414</v>
      </c>
      <c r="F241" s="202" t="s">
        <v>415</v>
      </c>
      <c r="G241" s="203" t="s">
        <v>410</v>
      </c>
      <c r="H241" s="204">
        <v>1</v>
      </c>
      <c r="I241" s="205"/>
      <c r="J241" s="204">
        <f>ROUND(I241*H241,2)</f>
        <v>0</v>
      </c>
      <c r="K241" s="202" t="s">
        <v>1</v>
      </c>
      <c r="L241" s="41"/>
      <c r="M241" s="206" t="s">
        <v>1</v>
      </c>
      <c r="N241" s="207" t="s">
        <v>40</v>
      </c>
      <c r="O241" s="77"/>
      <c r="P241" s="208">
        <f>O241*H241</f>
        <v>0</v>
      </c>
      <c r="Q241" s="208">
        <v>0</v>
      </c>
      <c r="R241" s="208">
        <f>Q241*H241</f>
        <v>0</v>
      </c>
      <c r="S241" s="208">
        <v>0</v>
      </c>
      <c r="T241" s="209">
        <f>S241*H241</f>
        <v>0</v>
      </c>
      <c r="AR241" s="15" t="s">
        <v>411</v>
      </c>
      <c r="AT241" s="15" t="s">
        <v>115</v>
      </c>
      <c r="AU241" s="15" t="s">
        <v>77</v>
      </c>
      <c r="AY241" s="15" t="s">
        <v>113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5" t="s">
        <v>77</v>
      </c>
      <c r="BK241" s="210">
        <f>ROUND(I241*H241,2)</f>
        <v>0</v>
      </c>
      <c r="BL241" s="15" t="s">
        <v>411</v>
      </c>
      <c r="BM241" s="15" t="s">
        <v>416</v>
      </c>
    </row>
    <row r="242" s="1" customFormat="1" ht="16.5" customHeight="1">
      <c r="B242" s="36"/>
      <c r="C242" s="200" t="s">
        <v>417</v>
      </c>
      <c r="D242" s="200" t="s">
        <v>115</v>
      </c>
      <c r="E242" s="201" t="s">
        <v>418</v>
      </c>
      <c r="F242" s="202" t="s">
        <v>419</v>
      </c>
      <c r="G242" s="203" t="s">
        <v>410</v>
      </c>
      <c r="H242" s="204">
        <v>1</v>
      </c>
      <c r="I242" s="205"/>
      <c r="J242" s="204">
        <f>ROUND(I242*H242,2)</f>
        <v>0</v>
      </c>
      <c r="K242" s="202" t="s">
        <v>1</v>
      </c>
      <c r="L242" s="41"/>
      <c r="M242" s="206" t="s">
        <v>1</v>
      </c>
      <c r="N242" s="207" t="s">
        <v>40</v>
      </c>
      <c r="O242" s="77"/>
      <c r="P242" s="208">
        <f>O242*H242</f>
        <v>0</v>
      </c>
      <c r="Q242" s="208">
        <v>0</v>
      </c>
      <c r="R242" s="208">
        <f>Q242*H242</f>
        <v>0</v>
      </c>
      <c r="S242" s="208">
        <v>0</v>
      </c>
      <c r="T242" s="209">
        <f>S242*H242</f>
        <v>0</v>
      </c>
      <c r="AR242" s="15" t="s">
        <v>411</v>
      </c>
      <c r="AT242" s="15" t="s">
        <v>115</v>
      </c>
      <c r="AU242" s="15" t="s">
        <v>77</v>
      </c>
      <c r="AY242" s="15" t="s">
        <v>113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5" t="s">
        <v>77</v>
      </c>
      <c r="BK242" s="210">
        <f>ROUND(I242*H242,2)</f>
        <v>0</v>
      </c>
      <c r="BL242" s="15" t="s">
        <v>411</v>
      </c>
      <c r="BM242" s="15" t="s">
        <v>420</v>
      </c>
    </row>
    <row r="243" s="1" customFormat="1" ht="16.5" customHeight="1">
      <c r="B243" s="36"/>
      <c r="C243" s="200" t="s">
        <v>421</v>
      </c>
      <c r="D243" s="200" t="s">
        <v>115</v>
      </c>
      <c r="E243" s="201" t="s">
        <v>422</v>
      </c>
      <c r="F243" s="202" t="s">
        <v>423</v>
      </c>
      <c r="G243" s="203" t="s">
        <v>410</v>
      </c>
      <c r="H243" s="204">
        <v>1</v>
      </c>
      <c r="I243" s="205"/>
      <c r="J243" s="204">
        <f>ROUND(I243*H243,2)</f>
        <v>0</v>
      </c>
      <c r="K243" s="202" t="s">
        <v>1</v>
      </c>
      <c r="L243" s="41"/>
      <c r="M243" s="206" t="s">
        <v>1</v>
      </c>
      <c r="N243" s="207" t="s">
        <v>40</v>
      </c>
      <c r="O243" s="77"/>
      <c r="P243" s="208">
        <f>O243*H243</f>
        <v>0</v>
      </c>
      <c r="Q243" s="208">
        <v>0</v>
      </c>
      <c r="R243" s="208">
        <f>Q243*H243</f>
        <v>0</v>
      </c>
      <c r="S243" s="208">
        <v>0</v>
      </c>
      <c r="T243" s="209">
        <f>S243*H243</f>
        <v>0</v>
      </c>
      <c r="AR243" s="15" t="s">
        <v>411</v>
      </c>
      <c r="AT243" s="15" t="s">
        <v>115</v>
      </c>
      <c r="AU243" s="15" t="s">
        <v>77</v>
      </c>
      <c r="AY243" s="15" t="s">
        <v>113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5" t="s">
        <v>77</v>
      </c>
      <c r="BK243" s="210">
        <f>ROUND(I243*H243,2)</f>
        <v>0</v>
      </c>
      <c r="BL243" s="15" t="s">
        <v>411</v>
      </c>
      <c r="BM243" s="15" t="s">
        <v>424</v>
      </c>
    </row>
    <row r="244" s="1" customFormat="1" ht="16.5" customHeight="1">
      <c r="B244" s="36"/>
      <c r="C244" s="200" t="s">
        <v>425</v>
      </c>
      <c r="D244" s="200" t="s">
        <v>115</v>
      </c>
      <c r="E244" s="201" t="s">
        <v>426</v>
      </c>
      <c r="F244" s="202" t="s">
        <v>427</v>
      </c>
      <c r="G244" s="203" t="s">
        <v>410</v>
      </c>
      <c r="H244" s="204">
        <v>1</v>
      </c>
      <c r="I244" s="205"/>
      <c r="J244" s="204">
        <f>ROUND(I244*H244,2)</f>
        <v>0</v>
      </c>
      <c r="K244" s="202" t="s">
        <v>1</v>
      </c>
      <c r="L244" s="41"/>
      <c r="M244" s="206" t="s">
        <v>1</v>
      </c>
      <c r="N244" s="207" t="s">
        <v>40</v>
      </c>
      <c r="O244" s="77"/>
      <c r="P244" s="208">
        <f>O244*H244</f>
        <v>0</v>
      </c>
      <c r="Q244" s="208">
        <v>0</v>
      </c>
      <c r="R244" s="208">
        <f>Q244*H244</f>
        <v>0</v>
      </c>
      <c r="S244" s="208">
        <v>0</v>
      </c>
      <c r="T244" s="209">
        <f>S244*H244</f>
        <v>0</v>
      </c>
      <c r="AR244" s="15" t="s">
        <v>411</v>
      </c>
      <c r="AT244" s="15" t="s">
        <v>115</v>
      </c>
      <c r="AU244" s="15" t="s">
        <v>77</v>
      </c>
      <c r="AY244" s="15" t="s">
        <v>113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5" t="s">
        <v>77</v>
      </c>
      <c r="BK244" s="210">
        <f>ROUND(I244*H244,2)</f>
        <v>0</v>
      </c>
      <c r="BL244" s="15" t="s">
        <v>411</v>
      </c>
      <c r="BM244" s="15" t="s">
        <v>428</v>
      </c>
    </row>
    <row r="245" s="1" customFormat="1" ht="16.5" customHeight="1">
      <c r="B245" s="36"/>
      <c r="C245" s="200" t="s">
        <v>429</v>
      </c>
      <c r="D245" s="200" t="s">
        <v>115</v>
      </c>
      <c r="E245" s="201" t="s">
        <v>430</v>
      </c>
      <c r="F245" s="202" t="s">
        <v>431</v>
      </c>
      <c r="G245" s="203" t="s">
        <v>410</v>
      </c>
      <c r="H245" s="204">
        <v>1</v>
      </c>
      <c r="I245" s="205"/>
      <c r="J245" s="204">
        <f>ROUND(I245*H245,2)</f>
        <v>0</v>
      </c>
      <c r="K245" s="202" t="s">
        <v>1</v>
      </c>
      <c r="L245" s="41"/>
      <c r="M245" s="206" t="s">
        <v>1</v>
      </c>
      <c r="N245" s="207" t="s">
        <v>40</v>
      </c>
      <c r="O245" s="77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9">
        <f>S245*H245</f>
        <v>0</v>
      </c>
      <c r="AR245" s="15" t="s">
        <v>411</v>
      </c>
      <c r="AT245" s="15" t="s">
        <v>115</v>
      </c>
      <c r="AU245" s="15" t="s">
        <v>77</v>
      </c>
      <c r="AY245" s="15" t="s">
        <v>113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5" t="s">
        <v>77</v>
      </c>
      <c r="BK245" s="210">
        <f>ROUND(I245*H245,2)</f>
        <v>0</v>
      </c>
      <c r="BL245" s="15" t="s">
        <v>411</v>
      </c>
      <c r="BM245" s="15" t="s">
        <v>432</v>
      </c>
    </row>
    <row r="246" s="1" customFormat="1" ht="16.5" customHeight="1">
      <c r="B246" s="36"/>
      <c r="C246" s="200" t="s">
        <v>433</v>
      </c>
      <c r="D246" s="200" t="s">
        <v>115</v>
      </c>
      <c r="E246" s="201" t="s">
        <v>434</v>
      </c>
      <c r="F246" s="202" t="s">
        <v>435</v>
      </c>
      <c r="G246" s="203" t="s">
        <v>410</v>
      </c>
      <c r="H246" s="204">
        <v>1</v>
      </c>
      <c r="I246" s="205"/>
      <c r="J246" s="204">
        <f>ROUND(I246*H246,2)</f>
        <v>0</v>
      </c>
      <c r="K246" s="202" t="s">
        <v>1</v>
      </c>
      <c r="L246" s="41"/>
      <c r="M246" s="206" t="s">
        <v>1</v>
      </c>
      <c r="N246" s="207" t="s">
        <v>40</v>
      </c>
      <c r="O246" s="77"/>
      <c r="P246" s="208">
        <f>O246*H246</f>
        <v>0</v>
      </c>
      <c r="Q246" s="208">
        <v>0</v>
      </c>
      <c r="R246" s="208">
        <f>Q246*H246</f>
        <v>0</v>
      </c>
      <c r="S246" s="208">
        <v>0</v>
      </c>
      <c r="T246" s="209">
        <f>S246*H246</f>
        <v>0</v>
      </c>
      <c r="AR246" s="15" t="s">
        <v>411</v>
      </c>
      <c r="AT246" s="15" t="s">
        <v>115</v>
      </c>
      <c r="AU246" s="15" t="s">
        <v>77</v>
      </c>
      <c r="AY246" s="15" t="s">
        <v>113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5" t="s">
        <v>77</v>
      </c>
      <c r="BK246" s="210">
        <f>ROUND(I246*H246,2)</f>
        <v>0</v>
      </c>
      <c r="BL246" s="15" t="s">
        <v>411</v>
      </c>
      <c r="BM246" s="15" t="s">
        <v>436</v>
      </c>
    </row>
    <row r="247" s="1" customFormat="1" ht="16.5" customHeight="1">
      <c r="B247" s="36"/>
      <c r="C247" s="200" t="s">
        <v>437</v>
      </c>
      <c r="D247" s="200" t="s">
        <v>115</v>
      </c>
      <c r="E247" s="201" t="s">
        <v>438</v>
      </c>
      <c r="F247" s="202" t="s">
        <v>439</v>
      </c>
      <c r="G247" s="203" t="s">
        <v>410</v>
      </c>
      <c r="H247" s="204">
        <v>1</v>
      </c>
      <c r="I247" s="205"/>
      <c r="J247" s="204">
        <f>ROUND(I247*H247,2)</f>
        <v>0</v>
      </c>
      <c r="K247" s="202" t="s">
        <v>1</v>
      </c>
      <c r="L247" s="41"/>
      <c r="M247" s="253" t="s">
        <v>1</v>
      </c>
      <c r="N247" s="254" t="s">
        <v>40</v>
      </c>
      <c r="O247" s="255"/>
      <c r="P247" s="256">
        <f>O247*H247</f>
        <v>0</v>
      </c>
      <c r="Q247" s="256">
        <v>0</v>
      </c>
      <c r="R247" s="256">
        <f>Q247*H247</f>
        <v>0</v>
      </c>
      <c r="S247" s="256">
        <v>0</v>
      </c>
      <c r="T247" s="257">
        <f>S247*H247</f>
        <v>0</v>
      </c>
      <c r="AR247" s="15" t="s">
        <v>411</v>
      </c>
      <c r="AT247" s="15" t="s">
        <v>115</v>
      </c>
      <c r="AU247" s="15" t="s">
        <v>77</v>
      </c>
      <c r="AY247" s="15" t="s">
        <v>113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5" t="s">
        <v>77</v>
      </c>
      <c r="BK247" s="210">
        <f>ROUND(I247*H247,2)</f>
        <v>0</v>
      </c>
      <c r="BL247" s="15" t="s">
        <v>411</v>
      </c>
      <c r="BM247" s="15" t="s">
        <v>440</v>
      </c>
    </row>
    <row r="248" s="1" customFormat="1" ht="6.96" customHeight="1">
      <c r="B248" s="55"/>
      <c r="C248" s="56"/>
      <c r="D248" s="56"/>
      <c r="E248" s="56"/>
      <c r="F248" s="56"/>
      <c r="G248" s="56"/>
      <c r="H248" s="56"/>
      <c r="I248" s="149"/>
      <c r="J248" s="56"/>
      <c r="K248" s="56"/>
      <c r="L248" s="41"/>
    </row>
  </sheetData>
  <sheetProtection sheet="1" autoFilter="0" formatColumns="0" formatRows="0" objects="1" scenarios="1" spinCount="100000" saltValue="9c8MQMhgWPV7OFZaxlYP8h6brnP4PvcsbYRfxXy342LSmXDHWtbvJN08y7XMuXhekSEUxI43gUPff/SOUDUhfQ==" hashValue="HNIvyQQMSf3Lnd9Omnq+eu9nWtEja/iT5TeN3X8IvWfORku7jon7AACMvB7U+xQ78k3FjangoHSs2Y8nkbqAVQ==" algorithmName="SHA-512" password="CC35"/>
  <autoFilter ref="C88:K24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2019-04-30T09:35:30Z</dcterms:created>
  <dcterms:modified xsi:type="dcterms:W3CDTF">2019-04-30T09:35:32Z</dcterms:modified>
</cp:coreProperties>
</file>